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1570" yWindow="0" windowWidth="19320" windowHeight="9630" tabRatio="607" activeTab="7"/>
  </bookViews>
  <sheets>
    <sheet name="кибернетика" sheetId="1" r:id="rId1"/>
    <sheet name="КН" sheetId="4" r:id="rId2"/>
    <sheet name="статистика" sheetId="2" state="hidden" r:id="rId3"/>
    <sheet name="КН (техникум)121" sheetId="6" state="hidden" r:id="rId4"/>
    <sheet name="КН (техникум) (122)" sheetId="9" state="hidden" r:id="rId5"/>
    <sheet name="125" sheetId="11" r:id="rId6"/>
    <sheet name="126" sheetId="10" r:id="rId7"/>
    <sheet name="126 (Лион)" sheetId="12" r:id="rId8"/>
    <sheet name="ВПС" sheetId="5" r:id="rId9"/>
    <sheet name="6.051501(техникум)" sheetId="7" state="hidden" r:id="rId10"/>
  </sheets>
  <definedNames>
    <definedName name="_xlnm._FilterDatabase" localSheetId="5" hidden="1">'125'!$B$7:$BS$15</definedName>
    <definedName name="_xlnm._FilterDatabase" localSheetId="6" hidden="1">'126'!$B$7:$BT$78</definedName>
    <definedName name="_xlnm._FilterDatabase" localSheetId="7" hidden="1">'126 (Лион)'!$B$7:$BP$18</definedName>
    <definedName name="_xlnm._FilterDatabase" localSheetId="8" hidden="1">ВПС!$B$8:$BZ$22</definedName>
    <definedName name="_xlnm._FilterDatabase" localSheetId="0" hidden="1">кибернетика!$B$8:$BU$31</definedName>
    <definedName name="_xlnm._FilterDatabase" localSheetId="1" hidden="1">КН!$B$7:$CE$28</definedName>
    <definedName name="_xlnm._FilterDatabase" localSheetId="4" hidden="1">'КН (техникум) (122)'!$B$7:$BE$29</definedName>
    <definedName name="_xlnm._FilterDatabase" localSheetId="3" hidden="1">'КН (техникум)121'!$B$7:$BA$29</definedName>
    <definedName name="_xlnm._FilterDatabase" localSheetId="2" hidden="1">статистика!$A$5:$ER$5</definedName>
    <definedName name="Excel_BuiltIn__FilterDatabase_3_1" localSheetId="4">#REF!</definedName>
    <definedName name="Excel_BuiltIn__FilterDatabase_3_1_1" localSheetId="4">#REF!</definedName>
    <definedName name="Excel_BuiltIn__FilterDatabase_3_1_1_1" localSheetId="4">#REF!</definedName>
    <definedName name="Excel_BuiltIn__FilterDatabase_3_1_1_1_1" localSheetId="4">#REF!</definedName>
    <definedName name="Excel_BuiltIn__FilterDatabase_5_1" localSheetId="4">#REF!</definedName>
    <definedName name="Excel_BuiltIn__FilterDatabase_5_1_1" localSheetId="4">#REF!</definedName>
    <definedName name="Excel_BuiltIn__FilterDatabase_6" localSheetId="9">'6.051501(техникум)'!$4:$4</definedName>
    <definedName name="Excel_BuiltIn__FilterDatabase_6" localSheetId="4">'КН (техникум) (122)'!$4:$4</definedName>
    <definedName name="Excel_BuiltIn__FilterDatabase_6" localSheetId="3">'КН (техникум)121'!$4:$4</definedName>
    <definedName name="Excel_BuiltIn__FilterDatabase_6_1" localSheetId="9">'6.051501(техникум)'!$A$4:$BL$13</definedName>
    <definedName name="Excel_BuiltIn__FilterDatabase_6_1" localSheetId="4">'КН (техникум) (122)'!$A$4:$BO$30</definedName>
    <definedName name="Excel_BuiltIn__FilterDatabase_6_1" localSheetId="3">'КН (техникум)121'!$A$4:$BK$30</definedName>
    <definedName name="Excel_BuiltIn__FilterDatabase_7" localSheetId="4">#REF!</definedName>
    <definedName name="Excel_BuiltIn__FilterDatabase_7_1" localSheetId="4">#REF!</definedName>
    <definedName name="_xlnm.Print_Area" localSheetId="9">'6.051501(техникум)'!$A$1:$AW$15</definedName>
    <definedName name="_xlnm.Print_Area" localSheetId="4">'КН (техникум) (122)'!$A$1:$AZ$30</definedName>
    <definedName name="_xlnm.Print_Area" localSheetId="3">'КН (техникум)121'!$A$1:$AV$30</definedName>
    <definedName name="_xlnm.Print_Area" localSheetId="2">статистика!$A$1:$BS$24</definedName>
  </definedNames>
  <calcPr calcId="145621"/>
</workbook>
</file>

<file path=xl/calcChain.xml><?xml version="1.0" encoding="utf-8"?>
<calcChain xmlns="http://schemas.openxmlformats.org/spreadsheetml/2006/main">
  <c r="BV18" i="12" l="1"/>
  <c r="BU18" i="12"/>
  <c r="BT18" i="12"/>
  <c r="BS18" i="12"/>
  <c r="BR18" i="12"/>
  <c r="BN18" i="12"/>
  <c r="BM18" i="12"/>
  <c r="BL18" i="12"/>
  <c r="BK18" i="12"/>
  <c r="BE18" i="12"/>
  <c r="BD18" i="12"/>
  <c r="BC18" i="12"/>
  <c r="BV17" i="12"/>
  <c r="BU17" i="12"/>
  <c r="BT17" i="12"/>
  <c r="BS17" i="12"/>
  <c r="BR17" i="12"/>
  <c r="BN17" i="12"/>
  <c r="BM17" i="12"/>
  <c r="BL17" i="12"/>
  <c r="BK17" i="12"/>
  <c r="BE17" i="12"/>
  <c r="BD17" i="12"/>
  <c r="BC17" i="12"/>
  <c r="BV16" i="12"/>
  <c r="BU16" i="12"/>
  <c r="BT16" i="12"/>
  <c r="BS16" i="12"/>
  <c r="BR16" i="12"/>
  <c r="BN16" i="12"/>
  <c r="BO16" i="12" s="1"/>
  <c r="BY16" i="12" s="1"/>
  <c r="BM16" i="12"/>
  <c r="BL16" i="12"/>
  <c r="BK16" i="12"/>
  <c r="BE16" i="12"/>
  <c r="BD16" i="12"/>
  <c r="BC16" i="12"/>
  <c r="BV15" i="12"/>
  <c r="BU15" i="12"/>
  <c r="BT15" i="12"/>
  <c r="BS15" i="12"/>
  <c r="BR15" i="12"/>
  <c r="BN15" i="12"/>
  <c r="BM15" i="12"/>
  <c r="BL15" i="12"/>
  <c r="BK15" i="12"/>
  <c r="BE15" i="12"/>
  <c r="BD15" i="12"/>
  <c r="BC15" i="12"/>
  <c r="BV14" i="12"/>
  <c r="BU14" i="12"/>
  <c r="BT14" i="12"/>
  <c r="BS14" i="12"/>
  <c r="BR14" i="12"/>
  <c r="BN14" i="12"/>
  <c r="BM14" i="12"/>
  <c r="BL14" i="12"/>
  <c r="BK14" i="12"/>
  <c r="BE14" i="12"/>
  <c r="BD14" i="12"/>
  <c r="BC14" i="12"/>
  <c r="BV13" i="12"/>
  <c r="BU13" i="12"/>
  <c r="BT13" i="12"/>
  <c r="BS13" i="12"/>
  <c r="BR13" i="12"/>
  <c r="BN13" i="12"/>
  <c r="BM13" i="12"/>
  <c r="BL13" i="12"/>
  <c r="BK13" i="12"/>
  <c r="BE13" i="12"/>
  <c r="BD13" i="12"/>
  <c r="BC13" i="12"/>
  <c r="BV12" i="12"/>
  <c r="BU12" i="12"/>
  <c r="BT12" i="12"/>
  <c r="BS12" i="12"/>
  <c r="BR12" i="12"/>
  <c r="BN12" i="12"/>
  <c r="BM12" i="12"/>
  <c r="BL12" i="12"/>
  <c r="BK12" i="12"/>
  <c r="BE12" i="12"/>
  <c r="BD12" i="12"/>
  <c r="BC12" i="12"/>
  <c r="BV11" i="12"/>
  <c r="BU11" i="12"/>
  <c r="BT11" i="12"/>
  <c r="BS11" i="12"/>
  <c r="BR11" i="12"/>
  <c r="BN11" i="12"/>
  <c r="BM11" i="12"/>
  <c r="BL11" i="12"/>
  <c r="BK11" i="12"/>
  <c r="BE11" i="12"/>
  <c r="BD11" i="12"/>
  <c r="BC11" i="12"/>
  <c r="BV10" i="12"/>
  <c r="BU10" i="12"/>
  <c r="BT10" i="12"/>
  <c r="BS10" i="12"/>
  <c r="BR10" i="12"/>
  <c r="BN10" i="12"/>
  <c r="BM10" i="12"/>
  <c r="BL10" i="12"/>
  <c r="BK10" i="12"/>
  <c r="BE10" i="12"/>
  <c r="BD10" i="12"/>
  <c r="BC10" i="12"/>
  <c r="BV9" i="12"/>
  <c r="BU9" i="12"/>
  <c r="BT9" i="12"/>
  <c r="BS9" i="12"/>
  <c r="BR9" i="12"/>
  <c r="BN9" i="12"/>
  <c r="BM9" i="12"/>
  <c r="BL9" i="12"/>
  <c r="BK9" i="12"/>
  <c r="BJ9" i="12"/>
  <c r="BI9" i="12"/>
  <c r="BH9" i="12"/>
  <c r="BG9" i="12"/>
  <c r="BF9" i="12"/>
  <c r="BE9" i="12"/>
  <c r="BD9" i="12"/>
  <c r="BC9" i="12"/>
  <c r="BV8" i="12"/>
  <c r="BU8" i="12"/>
  <c r="BT8" i="12"/>
  <c r="BS8" i="12"/>
  <c r="BR8" i="12"/>
  <c r="BN8" i="12"/>
  <c r="BM8" i="12"/>
  <c r="BL8" i="12"/>
  <c r="BK8" i="12"/>
  <c r="BJ8" i="12"/>
  <c r="BI8" i="12"/>
  <c r="BH8" i="12"/>
  <c r="BH7" i="12" s="1"/>
  <c r="BG8" i="12"/>
  <c r="BG7" i="12" s="1"/>
  <c r="BF8" i="12"/>
  <c r="BF7" i="12" s="1"/>
  <c r="BE8" i="12"/>
  <c r="BE7" i="12" s="1"/>
  <c r="BD8" i="12"/>
  <c r="BD7" i="12" s="1"/>
  <c r="BC8" i="12"/>
  <c r="BC7" i="12" s="1"/>
  <c r="BK7" i="12" l="1"/>
  <c r="BO11" i="12"/>
  <c r="BY11" i="12" s="1"/>
  <c r="BO12" i="12"/>
  <c r="BY12" i="12" s="1"/>
  <c r="BO15" i="12"/>
  <c r="BY15" i="12" s="1"/>
  <c r="BZ16" i="12"/>
  <c r="BO8" i="12"/>
  <c r="BY8" i="12" s="1"/>
  <c r="BP16" i="12"/>
  <c r="BZ11" i="12"/>
  <c r="BO9" i="12"/>
  <c r="BX9" i="12" s="1"/>
  <c r="BO13" i="12"/>
  <c r="BX13" i="12" s="1"/>
  <c r="BO17" i="12"/>
  <c r="BX17" i="12" s="1"/>
  <c r="BO10" i="12"/>
  <c r="BZ10" i="12" s="1"/>
  <c r="BX11" i="12"/>
  <c r="BO14" i="12"/>
  <c r="BZ14" i="12" s="1"/>
  <c r="BO18" i="12"/>
  <c r="BZ18" i="12" s="1"/>
  <c r="BX12" i="12"/>
  <c r="BX16" i="12"/>
  <c r="BY15" i="11"/>
  <c r="BX15" i="11"/>
  <c r="BW15" i="11"/>
  <c r="BV15" i="11"/>
  <c r="BU15" i="11"/>
  <c r="BQ15" i="11"/>
  <c r="BP15" i="11"/>
  <c r="BO15" i="11"/>
  <c r="BN15" i="11"/>
  <c r="BH15" i="11"/>
  <c r="BG15" i="11"/>
  <c r="BF15" i="11"/>
  <c r="BY14" i="11"/>
  <c r="BX14" i="11"/>
  <c r="BW14" i="11"/>
  <c r="BV14" i="11"/>
  <c r="BU14" i="11"/>
  <c r="BQ14" i="11"/>
  <c r="BP14" i="11"/>
  <c r="BO14" i="11"/>
  <c r="BN14" i="11"/>
  <c r="BH14" i="11"/>
  <c r="BG14" i="11"/>
  <c r="BF14" i="11"/>
  <c r="BY13" i="11"/>
  <c r="BX13" i="11"/>
  <c r="BW13" i="11"/>
  <c r="BV13" i="11"/>
  <c r="BU13" i="11"/>
  <c r="BQ13" i="11"/>
  <c r="BP13" i="11"/>
  <c r="BO13" i="11"/>
  <c r="BN13" i="11"/>
  <c r="BH13" i="11"/>
  <c r="BG13" i="11"/>
  <c r="BF13" i="11"/>
  <c r="BY12" i="11"/>
  <c r="BX12" i="11"/>
  <c r="BW12" i="11"/>
  <c r="BV12" i="11"/>
  <c r="BU12" i="11"/>
  <c r="BQ12" i="11"/>
  <c r="BP12" i="11"/>
  <c r="BO12" i="11"/>
  <c r="BN12" i="11"/>
  <c r="BH12" i="11"/>
  <c r="BG12" i="11"/>
  <c r="BF12" i="11"/>
  <c r="BY11" i="11"/>
  <c r="BX11" i="11"/>
  <c r="BW11" i="11"/>
  <c r="BV11" i="11"/>
  <c r="BU11" i="11"/>
  <c r="BQ11" i="11"/>
  <c r="BP11" i="11"/>
  <c r="BO11" i="11"/>
  <c r="BN11" i="11"/>
  <c r="BH11" i="11"/>
  <c r="BG11" i="11"/>
  <c r="BF11" i="11"/>
  <c r="BY10" i="11"/>
  <c r="BX10" i="11"/>
  <c r="BW10" i="11"/>
  <c r="BV10" i="11"/>
  <c r="BU10" i="11"/>
  <c r="BQ10" i="11"/>
  <c r="BP10" i="11"/>
  <c r="BO10" i="11"/>
  <c r="BN10" i="11"/>
  <c r="BH10" i="11"/>
  <c r="BG10" i="11"/>
  <c r="BF10" i="11"/>
  <c r="BY9" i="11"/>
  <c r="BX9" i="11"/>
  <c r="BW9" i="11"/>
  <c r="BV9" i="11"/>
  <c r="BU9" i="11"/>
  <c r="BQ9" i="11"/>
  <c r="BP9" i="11"/>
  <c r="BO9" i="11"/>
  <c r="BN9" i="11"/>
  <c r="BM9" i="11"/>
  <c r="BL9" i="11"/>
  <c r="BK9" i="11"/>
  <c r="BJ9" i="11"/>
  <c r="BI9" i="11"/>
  <c r="BH9" i="11"/>
  <c r="BG9" i="11"/>
  <c r="BF9" i="11"/>
  <c r="BY8" i="11"/>
  <c r="BX8" i="11"/>
  <c r="BW8" i="11"/>
  <c r="BV8" i="11"/>
  <c r="BU8" i="11"/>
  <c r="BQ8" i="11"/>
  <c r="BP8" i="11"/>
  <c r="BO8" i="11"/>
  <c r="BN8" i="11"/>
  <c r="BM8" i="11"/>
  <c r="BL8" i="11"/>
  <c r="BK8" i="11"/>
  <c r="BJ8" i="11"/>
  <c r="BJ7" i="11" s="1"/>
  <c r="BI8" i="11"/>
  <c r="BI7" i="11" s="1"/>
  <c r="BH8" i="11"/>
  <c r="BH7" i="11" s="1"/>
  <c r="BG8" i="11"/>
  <c r="BF8" i="11"/>
  <c r="BF7" i="11" s="1"/>
  <c r="BK7" i="11"/>
  <c r="BG7" i="11"/>
  <c r="F8" i="1"/>
  <c r="G8" i="1"/>
  <c r="H8" i="1"/>
  <c r="I8" i="1"/>
  <c r="J8" i="1"/>
  <c r="K8" i="1"/>
  <c r="BX15" i="12" l="1"/>
  <c r="BX8" i="12"/>
  <c r="BP11" i="12"/>
  <c r="BZ15" i="12"/>
  <c r="BP15" i="12"/>
  <c r="BY10" i="12"/>
  <c r="BP14" i="12"/>
  <c r="BP8" i="12"/>
  <c r="BP12" i="12"/>
  <c r="BZ8" i="12"/>
  <c r="BZ12" i="12"/>
  <c r="BP9" i="12"/>
  <c r="BY13" i="12"/>
  <c r="BX18" i="12"/>
  <c r="BX10" i="12"/>
  <c r="BP13" i="12"/>
  <c r="BZ17" i="12"/>
  <c r="BZ9" i="12"/>
  <c r="BP18" i="12"/>
  <c r="BY18" i="12"/>
  <c r="BZ13" i="12"/>
  <c r="BP17" i="12"/>
  <c r="BX14" i="12"/>
  <c r="BY9" i="12"/>
  <c r="BP10" i="12"/>
  <c r="BY17" i="12"/>
  <c r="BY14" i="12"/>
  <c r="BN7" i="11"/>
  <c r="BR10" i="11"/>
  <c r="CC10" i="11" s="1"/>
  <c r="BR14" i="11"/>
  <c r="CC14" i="11" s="1"/>
  <c r="BR12" i="11"/>
  <c r="CA12" i="11" s="1"/>
  <c r="BS10" i="11"/>
  <c r="BS14" i="11"/>
  <c r="BR9" i="11"/>
  <c r="CC9" i="11" s="1"/>
  <c r="CA10" i="11"/>
  <c r="CC12" i="11"/>
  <c r="BR13" i="11"/>
  <c r="CC13" i="11" s="1"/>
  <c r="CA14" i="11"/>
  <c r="CB10" i="11"/>
  <c r="BS13" i="11"/>
  <c r="CB14" i="11"/>
  <c r="BR11" i="11"/>
  <c r="BR15" i="11"/>
  <c r="CC15" i="11" s="1"/>
  <c r="BR8" i="11"/>
  <c r="CC8" i="11" s="1"/>
  <c r="CB10" i="5"/>
  <c r="CC10" i="5"/>
  <c r="CD10" i="5"/>
  <c r="CE10" i="5"/>
  <c r="CF10" i="5"/>
  <c r="CB11" i="5"/>
  <c r="CC11" i="5"/>
  <c r="CD11" i="5"/>
  <c r="CE11" i="5"/>
  <c r="CF11" i="5"/>
  <c r="CB12" i="5"/>
  <c r="CC12" i="5"/>
  <c r="CD12" i="5"/>
  <c r="CE12" i="5"/>
  <c r="CF12" i="5"/>
  <c r="CB13" i="5"/>
  <c r="CC13" i="5"/>
  <c r="CD13" i="5"/>
  <c r="CE13" i="5"/>
  <c r="CF13" i="5"/>
  <c r="CB14" i="5"/>
  <c r="CC14" i="5"/>
  <c r="CD14" i="5"/>
  <c r="CE14" i="5"/>
  <c r="CF14" i="5"/>
  <c r="CB15" i="5"/>
  <c r="CC15" i="5"/>
  <c r="CD15" i="5"/>
  <c r="CE15" i="5"/>
  <c r="CF15" i="5"/>
  <c r="CB16" i="5"/>
  <c r="CC16" i="5"/>
  <c r="CD16" i="5"/>
  <c r="CE16" i="5"/>
  <c r="CF16" i="5"/>
  <c r="CB17" i="5"/>
  <c r="CC17" i="5"/>
  <c r="CD17" i="5"/>
  <c r="CE17" i="5"/>
  <c r="CF17" i="5"/>
  <c r="CB18" i="5"/>
  <c r="CC18" i="5"/>
  <c r="CD18" i="5"/>
  <c r="CE18" i="5"/>
  <c r="CF18" i="5"/>
  <c r="CB19" i="5"/>
  <c r="CC19" i="5"/>
  <c r="CD19" i="5"/>
  <c r="CE19" i="5"/>
  <c r="CF19" i="5"/>
  <c r="CB20" i="5"/>
  <c r="CC20" i="5"/>
  <c r="CD20" i="5"/>
  <c r="CE20" i="5"/>
  <c r="CF20" i="5"/>
  <c r="CB21" i="5"/>
  <c r="CC21" i="5"/>
  <c r="CD21" i="5"/>
  <c r="CE21" i="5"/>
  <c r="CF21" i="5"/>
  <c r="CB22" i="5"/>
  <c r="CC22" i="5"/>
  <c r="CD22" i="5"/>
  <c r="CE22" i="5"/>
  <c r="CF22" i="5"/>
  <c r="CF9" i="5"/>
  <c r="CE9" i="5"/>
  <c r="CD9" i="5"/>
  <c r="CC9" i="5"/>
  <c r="CB9" i="5"/>
  <c r="CG9" i="4"/>
  <c r="CH9" i="4"/>
  <c r="CI9" i="4"/>
  <c r="CJ9" i="4"/>
  <c r="CK9" i="4"/>
  <c r="CG10" i="4"/>
  <c r="CH10" i="4"/>
  <c r="CI10" i="4"/>
  <c r="CJ10" i="4"/>
  <c r="CK10" i="4"/>
  <c r="CG11" i="4"/>
  <c r="CH11" i="4"/>
  <c r="CI11" i="4"/>
  <c r="CJ11" i="4"/>
  <c r="CK11" i="4"/>
  <c r="CG12" i="4"/>
  <c r="CH12" i="4"/>
  <c r="CI12" i="4"/>
  <c r="CJ12" i="4"/>
  <c r="CK12" i="4"/>
  <c r="CG13" i="4"/>
  <c r="CH13" i="4"/>
  <c r="CI13" i="4"/>
  <c r="CJ13" i="4"/>
  <c r="CK13" i="4"/>
  <c r="CG14" i="4"/>
  <c r="CH14" i="4"/>
  <c r="CI14" i="4"/>
  <c r="CJ14" i="4"/>
  <c r="CK14" i="4"/>
  <c r="CG15" i="4"/>
  <c r="CH15" i="4"/>
  <c r="CI15" i="4"/>
  <c r="CJ15" i="4"/>
  <c r="CK15" i="4"/>
  <c r="CG16" i="4"/>
  <c r="CH16" i="4"/>
  <c r="CI16" i="4"/>
  <c r="CJ16" i="4"/>
  <c r="CK16" i="4"/>
  <c r="CG17" i="4"/>
  <c r="CH17" i="4"/>
  <c r="CI17" i="4"/>
  <c r="CJ17" i="4"/>
  <c r="CK17" i="4"/>
  <c r="CG18" i="4"/>
  <c r="CH18" i="4"/>
  <c r="CI18" i="4"/>
  <c r="CJ18" i="4"/>
  <c r="CK18" i="4"/>
  <c r="CG19" i="4"/>
  <c r="CH19" i="4"/>
  <c r="CI19" i="4"/>
  <c r="CJ19" i="4"/>
  <c r="CK19" i="4"/>
  <c r="CG20" i="4"/>
  <c r="CH20" i="4"/>
  <c r="CI20" i="4"/>
  <c r="CJ20" i="4"/>
  <c r="CK20" i="4"/>
  <c r="CG21" i="4"/>
  <c r="CH21" i="4"/>
  <c r="CI21" i="4"/>
  <c r="CJ21" i="4"/>
  <c r="CK21" i="4"/>
  <c r="CG22" i="4"/>
  <c r="CH22" i="4"/>
  <c r="CI22" i="4"/>
  <c r="CJ22" i="4"/>
  <c r="CK22" i="4"/>
  <c r="CG23" i="4"/>
  <c r="CH23" i="4"/>
  <c r="CI23" i="4"/>
  <c r="CJ23" i="4"/>
  <c r="CK23" i="4"/>
  <c r="CG24" i="4"/>
  <c r="CH24" i="4"/>
  <c r="CI24" i="4"/>
  <c r="CJ24" i="4"/>
  <c r="CK24" i="4"/>
  <c r="CG25" i="4"/>
  <c r="CH25" i="4"/>
  <c r="CI25" i="4"/>
  <c r="CJ25" i="4"/>
  <c r="CK25" i="4"/>
  <c r="CG26" i="4"/>
  <c r="CH26" i="4"/>
  <c r="CI26" i="4"/>
  <c r="CJ26" i="4"/>
  <c r="CK26" i="4"/>
  <c r="CG27" i="4"/>
  <c r="CH27" i="4"/>
  <c r="CI27" i="4"/>
  <c r="CJ27" i="4"/>
  <c r="CK27" i="4"/>
  <c r="CG28" i="4"/>
  <c r="CH28" i="4"/>
  <c r="CI28" i="4"/>
  <c r="CJ28" i="4"/>
  <c r="CK28" i="4"/>
  <c r="CK8" i="4"/>
  <c r="CJ8" i="4"/>
  <c r="CI8" i="4"/>
  <c r="CH8" i="4"/>
  <c r="CG8" i="4"/>
  <c r="BV9" i="10"/>
  <c r="BW9" i="10"/>
  <c r="BX9" i="10"/>
  <c r="BY9" i="10"/>
  <c r="BZ9" i="10"/>
  <c r="BV10" i="10"/>
  <c r="BW10" i="10"/>
  <c r="BX10" i="10"/>
  <c r="BY10" i="10"/>
  <c r="BZ10" i="10"/>
  <c r="BV11" i="10"/>
  <c r="BW11" i="10"/>
  <c r="BX11" i="10"/>
  <c r="BY11" i="10"/>
  <c r="BZ11" i="10"/>
  <c r="BV12" i="10"/>
  <c r="BW12" i="10"/>
  <c r="BX12" i="10"/>
  <c r="BY12" i="10"/>
  <c r="BZ12" i="10"/>
  <c r="BV13" i="10"/>
  <c r="BW13" i="10"/>
  <c r="BX13" i="10"/>
  <c r="BY13" i="10"/>
  <c r="BZ13" i="10"/>
  <c r="BV14" i="10"/>
  <c r="BW14" i="10"/>
  <c r="BX14" i="10"/>
  <c r="BY14" i="10"/>
  <c r="BZ14" i="10"/>
  <c r="BV15" i="10"/>
  <c r="BW15" i="10"/>
  <c r="BX15" i="10"/>
  <c r="BY15" i="10"/>
  <c r="BZ15" i="10"/>
  <c r="BV16" i="10"/>
  <c r="BW16" i="10"/>
  <c r="BX16" i="10"/>
  <c r="BY16" i="10"/>
  <c r="BZ16" i="10"/>
  <c r="BW8" i="10"/>
  <c r="BX8" i="10"/>
  <c r="BZ8" i="10"/>
  <c r="BY8" i="10"/>
  <c r="BV8" i="10"/>
  <c r="BW10" i="1"/>
  <c r="BX10" i="1"/>
  <c r="BY10" i="1"/>
  <c r="BZ10" i="1"/>
  <c r="CA10" i="1"/>
  <c r="BW11" i="1"/>
  <c r="BX11" i="1"/>
  <c r="BY11" i="1"/>
  <c r="BZ11" i="1"/>
  <c r="CA11" i="1"/>
  <c r="BW12" i="1"/>
  <c r="BX12" i="1"/>
  <c r="BY12" i="1"/>
  <c r="BZ12" i="1"/>
  <c r="CA12" i="1"/>
  <c r="BW13" i="1"/>
  <c r="BX13" i="1"/>
  <c r="BY13" i="1"/>
  <c r="BZ13" i="1"/>
  <c r="CA13" i="1"/>
  <c r="BW14" i="1"/>
  <c r="BX14" i="1"/>
  <c r="BY14" i="1"/>
  <c r="BZ14" i="1"/>
  <c r="CA14" i="1"/>
  <c r="BW15" i="1"/>
  <c r="BX15" i="1"/>
  <c r="BY15" i="1"/>
  <c r="BZ15" i="1"/>
  <c r="CA15" i="1"/>
  <c r="BW16" i="1"/>
  <c r="BX16" i="1"/>
  <c r="BY16" i="1"/>
  <c r="BZ16" i="1"/>
  <c r="CA16" i="1"/>
  <c r="BW17" i="1"/>
  <c r="BX17" i="1"/>
  <c r="BY17" i="1"/>
  <c r="BZ17" i="1"/>
  <c r="CA17" i="1"/>
  <c r="BW18" i="1"/>
  <c r="BX18" i="1"/>
  <c r="BY18" i="1"/>
  <c r="BZ18" i="1"/>
  <c r="CA18" i="1"/>
  <c r="BW19" i="1"/>
  <c r="BX19" i="1"/>
  <c r="BY19" i="1"/>
  <c r="BZ19" i="1"/>
  <c r="CA19" i="1"/>
  <c r="BW20" i="1"/>
  <c r="BX20" i="1"/>
  <c r="BY20" i="1"/>
  <c r="BZ20" i="1"/>
  <c r="CA20" i="1"/>
  <c r="BW21" i="1"/>
  <c r="BX21" i="1"/>
  <c r="BY21" i="1"/>
  <c r="BZ21" i="1"/>
  <c r="CA21" i="1"/>
  <c r="BW22" i="1"/>
  <c r="BX22" i="1"/>
  <c r="BY22" i="1"/>
  <c r="BZ22" i="1"/>
  <c r="CA22" i="1"/>
  <c r="BW23" i="1"/>
  <c r="BX23" i="1"/>
  <c r="BY23" i="1"/>
  <c r="BZ23" i="1"/>
  <c r="CA23" i="1"/>
  <c r="BW24" i="1"/>
  <c r="BX24" i="1"/>
  <c r="BY24" i="1"/>
  <c r="BZ24" i="1"/>
  <c r="CA24" i="1"/>
  <c r="BW25" i="1"/>
  <c r="BX25" i="1"/>
  <c r="BY25" i="1"/>
  <c r="BZ25" i="1"/>
  <c r="CA25" i="1"/>
  <c r="BW26" i="1"/>
  <c r="BX26" i="1"/>
  <c r="BY26" i="1"/>
  <c r="BZ26" i="1"/>
  <c r="CA26" i="1"/>
  <c r="CA9" i="1"/>
  <c r="BZ9" i="1"/>
  <c r="BY9" i="1"/>
  <c r="BX9" i="1"/>
  <c r="BW9" i="1"/>
  <c r="CB12" i="11" l="1"/>
  <c r="BS9" i="11"/>
  <c r="BS12" i="11"/>
  <c r="BS15" i="11"/>
  <c r="CB11" i="11"/>
  <c r="CA11" i="11"/>
  <c r="CB13" i="11"/>
  <c r="CA13" i="11"/>
  <c r="CC11" i="11"/>
  <c r="BS11" i="11"/>
  <c r="CB8" i="11"/>
  <c r="CA8" i="11"/>
  <c r="CB15" i="11"/>
  <c r="CA15" i="11"/>
  <c r="CA9" i="11"/>
  <c r="BS8" i="11"/>
  <c r="CB9" i="11"/>
  <c r="BG9" i="10"/>
  <c r="BH9" i="10"/>
  <c r="BI9" i="10"/>
  <c r="BJ9" i="10"/>
  <c r="BK9" i="10"/>
  <c r="BL9" i="10"/>
  <c r="BM9" i="10"/>
  <c r="BN9" i="10"/>
  <c r="BO9" i="10"/>
  <c r="BP9" i="10"/>
  <c r="BQ9" i="10"/>
  <c r="BR9" i="10"/>
  <c r="BG10" i="10"/>
  <c r="BH10" i="10"/>
  <c r="BI10" i="10"/>
  <c r="BO10" i="10"/>
  <c r="BP10" i="10"/>
  <c r="BQ10" i="10"/>
  <c r="BR10" i="10"/>
  <c r="BG11" i="10"/>
  <c r="BH11" i="10"/>
  <c r="BI11" i="10"/>
  <c r="BO11" i="10"/>
  <c r="BP11" i="10"/>
  <c r="BQ11" i="10"/>
  <c r="BR11" i="10"/>
  <c r="BG12" i="10"/>
  <c r="BH12" i="10"/>
  <c r="BI12" i="10"/>
  <c r="BO12" i="10"/>
  <c r="BP12" i="10"/>
  <c r="BQ12" i="10"/>
  <c r="BR12" i="10"/>
  <c r="BG13" i="10"/>
  <c r="BH13" i="10"/>
  <c r="BI13" i="10"/>
  <c r="BO13" i="10"/>
  <c r="BP13" i="10"/>
  <c r="BQ13" i="10"/>
  <c r="BR13" i="10"/>
  <c r="BG14" i="10"/>
  <c r="BH14" i="10"/>
  <c r="BI14" i="10"/>
  <c r="BO14" i="10"/>
  <c r="BP14" i="10"/>
  <c r="BQ14" i="10"/>
  <c r="BR14" i="10"/>
  <c r="BG15" i="10"/>
  <c r="BH15" i="10"/>
  <c r="BI15" i="10"/>
  <c r="BO15" i="10"/>
  <c r="BP15" i="10"/>
  <c r="BQ15" i="10"/>
  <c r="BR15" i="10"/>
  <c r="BG16" i="10"/>
  <c r="BH16" i="10"/>
  <c r="BI16" i="10"/>
  <c r="BO16" i="10"/>
  <c r="BP16" i="10"/>
  <c r="BQ16" i="10"/>
  <c r="BR16" i="10"/>
  <c r="BS15" i="10" l="1"/>
  <c r="CC15" i="10" s="1"/>
  <c r="BS14" i="10"/>
  <c r="CC14" i="10" s="1"/>
  <c r="BS13" i="10"/>
  <c r="CC13" i="10" s="1"/>
  <c r="BS12" i="10"/>
  <c r="CC12" i="10" s="1"/>
  <c r="BS10" i="10"/>
  <c r="CC10" i="10" s="1"/>
  <c r="BS16" i="10"/>
  <c r="BT16" i="10" s="1"/>
  <c r="BS11" i="10"/>
  <c r="BT11" i="10" s="1"/>
  <c r="BS9" i="10"/>
  <c r="BT9" i="10" s="1"/>
  <c r="BP9" i="1"/>
  <c r="BM8" i="10"/>
  <c r="BN8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L8" i="10"/>
  <c r="BU9" i="5"/>
  <c r="CA8" i="4"/>
  <c r="BZ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8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CB10" i="10" l="1"/>
  <c r="BT10" i="10"/>
  <c r="BT12" i="10"/>
  <c r="CD10" i="10"/>
  <c r="BT14" i="10"/>
  <c r="CB11" i="10"/>
  <c r="CB12" i="10"/>
  <c r="CD12" i="10"/>
  <c r="BT15" i="10"/>
  <c r="CB13" i="10"/>
  <c r="BT13" i="10"/>
  <c r="CD9" i="10"/>
  <c r="CD11" i="10"/>
  <c r="CD13" i="10"/>
  <c r="CB14" i="10"/>
  <c r="CD14" i="10"/>
  <c r="CB15" i="10"/>
  <c r="CD15" i="10"/>
  <c r="CB16" i="10"/>
  <c r="CC9" i="10"/>
  <c r="CC11" i="10"/>
  <c r="CB9" i="10"/>
  <c r="CD16" i="10"/>
  <c r="CC16" i="10"/>
  <c r="BH10" i="1" l="1"/>
  <c r="BI10" i="1"/>
  <c r="BJ10" i="1"/>
  <c r="BP10" i="1"/>
  <c r="BQ10" i="1"/>
  <c r="BR10" i="1"/>
  <c r="BS10" i="1"/>
  <c r="BH11" i="1"/>
  <c r="BI11" i="1"/>
  <c r="BJ11" i="1"/>
  <c r="BP11" i="1"/>
  <c r="BQ11" i="1"/>
  <c r="BR11" i="1"/>
  <c r="BS11" i="1"/>
  <c r="BH12" i="1"/>
  <c r="BI12" i="1"/>
  <c r="BJ12" i="1"/>
  <c r="BP12" i="1"/>
  <c r="BQ12" i="1"/>
  <c r="BR12" i="1"/>
  <c r="BS12" i="1"/>
  <c r="BH13" i="1"/>
  <c r="BI13" i="1"/>
  <c r="BJ13" i="1"/>
  <c r="BP13" i="1"/>
  <c r="BQ13" i="1"/>
  <c r="BR13" i="1"/>
  <c r="BS13" i="1"/>
  <c r="BH14" i="1"/>
  <c r="BI14" i="1"/>
  <c r="BJ14" i="1"/>
  <c r="BP14" i="1"/>
  <c r="BQ14" i="1"/>
  <c r="BR14" i="1"/>
  <c r="BS14" i="1"/>
  <c r="BH15" i="1"/>
  <c r="BI15" i="1"/>
  <c r="BJ15" i="1"/>
  <c r="BP15" i="1"/>
  <c r="BQ15" i="1"/>
  <c r="BR15" i="1"/>
  <c r="BS15" i="1"/>
  <c r="BH16" i="1"/>
  <c r="BI16" i="1"/>
  <c r="BJ16" i="1"/>
  <c r="BP16" i="1"/>
  <c r="BQ16" i="1"/>
  <c r="BR16" i="1"/>
  <c r="BS16" i="1"/>
  <c r="BH17" i="1"/>
  <c r="BI17" i="1"/>
  <c r="BJ17" i="1"/>
  <c r="BP17" i="1"/>
  <c r="BQ17" i="1"/>
  <c r="BR17" i="1"/>
  <c r="BS17" i="1"/>
  <c r="BH18" i="1"/>
  <c r="BI18" i="1"/>
  <c r="BJ18" i="1"/>
  <c r="BP18" i="1"/>
  <c r="BQ18" i="1"/>
  <c r="BR18" i="1"/>
  <c r="BS18" i="1"/>
  <c r="BH19" i="1"/>
  <c r="BI19" i="1"/>
  <c r="BJ19" i="1"/>
  <c r="BP19" i="1"/>
  <c r="BQ19" i="1"/>
  <c r="BR19" i="1"/>
  <c r="BS19" i="1"/>
  <c r="BH20" i="1"/>
  <c r="BI20" i="1"/>
  <c r="BJ20" i="1"/>
  <c r="BP20" i="1"/>
  <c r="BQ20" i="1"/>
  <c r="BR20" i="1"/>
  <c r="BS20" i="1"/>
  <c r="BH21" i="1"/>
  <c r="BI21" i="1"/>
  <c r="BJ21" i="1"/>
  <c r="BP21" i="1"/>
  <c r="BQ21" i="1"/>
  <c r="BR21" i="1"/>
  <c r="BS21" i="1"/>
  <c r="BH22" i="1"/>
  <c r="BI22" i="1"/>
  <c r="BJ22" i="1"/>
  <c r="BP22" i="1"/>
  <c r="BQ22" i="1"/>
  <c r="BR22" i="1"/>
  <c r="BS22" i="1"/>
  <c r="BH23" i="1"/>
  <c r="BI23" i="1"/>
  <c r="BJ23" i="1"/>
  <c r="BP23" i="1"/>
  <c r="BQ23" i="1"/>
  <c r="BR23" i="1"/>
  <c r="BS23" i="1"/>
  <c r="BH24" i="1"/>
  <c r="BI24" i="1"/>
  <c r="BJ24" i="1"/>
  <c r="BP24" i="1"/>
  <c r="BQ24" i="1"/>
  <c r="BR24" i="1"/>
  <c r="BS24" i="1"/>
  <c r="BH25" i="1"/>
  <c r="BI25" i="1"/>
  <c r="BJ25" i="1"/>
  <c r="BP25" i="1"/>
  <c r="BQ25" i="1"/>
  <c r="BR25" i="1"/>
  <c r="BS25" i="1"/>
  <c r="BH26" i="1"/>
  <c r="BI26" i="1"/>
  <c r="BJ26" i="1"/>
  <c r="BP26" i="1"/>
  <c r="BQ26" i="1"/>
  <c r="BR26" i="1"/>
  <c r="BS26" i="1"/>
  <c r="BH27" i="1"/>
  <c r="BI27" i="1"/>
  <c r="BJ27" i="1"/>
  <c r="BK27" i="1"/>
  <c r="BL27" i="1"/>
  <c r="BM27" i="1"/>
  <c r="BP27" i="1"/>
  <c r="BQ27" i="1"/>
  <c r="BR27" i="1"/>
  <c r="BS27" i="1"/>
  <c r="BH28" i="1"/>
  <c r="BI28" i="1"/>
  <c r="BJ28" i="1"/>
  <c r="BK28" i="1"/>
  <c r="BL28" i="1"/>
  <c r="BM28" i="1"/>
  <c r="BP28" i="1"/>
  <c r="BQ28" i="1"/>
  <c r="BR28" i="1"/>
  <c r="BS28" i="1"/>
  <c r="BH29" i="1"/>
  <c r="BI29" i="1"/>
  <c r="BJ29" i="1"/>
  <c r="BK29" i="1"/>
  <c r="BL29" i="1"/>
  <c r="BM29" i="1"/>
  <c r="BP29" i="1"/>
  <c r="BQ29" i="1"/>
  <c r="BR29" i="1"/>
  <c r="BS29" i="1"/>
  <c r="BH30" i="1"/>
  <c r="BI30" i="1"/>
  <c r="BJ30" i="1"/>
  <c r="BK30" i="1"/>
  <c r="BL30" i="1"/>
  <c r="BM30" i="1"/>
  <c r="BP30" i="1"/>
  <c r="BQ30" i="1"/>
  <c r="BR30" i="1"/>
  <c r="BS30" i="1"/>
  <c r="BH31" i="1"/>
  <c r="BI31" i="1"/>
  <c r="BJ31" i="1"/>
  <c r="BK31" i="1"/>
  <c r="BL31" i="1"/>
  <c r="BM31" i="1"/>
  <c r="BP31" i="1"/>
  <c r="BQ31" i="1"/>
  <c r="BR31" i="1"/>
  <c r="BS31" i="1"/>
  <c r="BT28" i="1" l="1"/>
  <c r="BU28" i="1" s="1"/>
  <c r="BT31" i="1"/>
  <c r="BU31" i="1" s="1"/>
  <c r="BT30" i="1"/>
  <c r="BU30" i="1" s="1"/>
  <c r="BT17" i="1"/>
  <c r="BU17" i="1" s="1"/>
  <c r="BT15" i="1"/>
  <c r="BU15" i="1" s="1"/>
  <c r="BT20" i="1"/>
  <c r="BU20" i="1" s="1"/>
  <c r="BT25" i="1"/>
  <c r="BU25" i="1" s="1"/>
  <c r="BT23" i="1"/>
  <c r="BU23" i="1" s="1"/>
  <c r="BT21" i="1"/>
  <c r="BU21" i="1" s="1"/>
  <c r="BT11" i="1"/>
  <c r="BU11" i="1" s="1"/>
  <c r="BT27" i="1"/>
  <c r="BU27" i="1" s="1"/>
  <c r="BT24" i="1"/>
  <c r="BU24" i="1" s="1"/>
  <c r="BT19" i="1"/>
  <c r="BU19" i="1" s="1"/>
  <c r="BT16" i="1"/>
  <c r="BU16" i="1" s="1"/>
  <c r="BT29" i="1"/>
  <c r="BU29" i="1" s="1"/>
  <c r="BT26" i="1"/>
  <c r="BU26" i="1" s="1"/>
  <c r="BT22" i="1"/>
  <c r="BU22" i="1" s="1"/>
  <c r="BT18" i="1"/>
  <c r="BU18" i="1" s="1"/>
  <c r="BT10" i="1"/>
  <c r="BU10" i="1" s="1"/>
  <c r="BT14" i="1"/>
  <c r="BU14" i="1" s="1"/>
  <c r="BT13" i="1"/>
  <c r="BU13" i="1" s="1"/>
  <c r="BT12" i="1"/>
  <c r="BU12" i="1" s="1"/>
  <c r="BD7" i="6"/>
  <c r="BC7" i="6"/>
  <c r="BC8" i="6"/>
  <c r="BD8" i="6"/>
  <c r="BE8" i="6"/>
  <c r="BF8" i="6"/>
  <c r="BG8" i="6"/>
  <c r="BC9" i="6"/>
  <c r="BD9" i="6"/>
  <c r="BE9" i="6"/>
  <c r="BF9" i="6"/>
  <c r="BG9" i="6"/>
  <c r="BC10" i="6"/>
  <c r="BD10" i="6"/>
  <c r="BE10" i="6"/>
  <c r="BF10" i="6"/>
  <c r="BG10" i="6"/>
  <c r="BC11" i="6"/>
  <c r="BD11" i="6"/>
  <c r="BE11" i="6"/>
  <c r="BF11" i="6"/>
  <c r="BG11" i="6"/>
  <c r="BG7" i="6"/>
  <c r="BF7" i="6"/>
  <c r="BE7" i="6"/>
  <c r="BG7" i="9"/>
  <c r="BG8" i="9"/>
  <c r="BH8" i="9"/>
  <c r="BI8" i="9"/>
  <c r="BJ8" i="9"/>
  <c r="BK8" i="9"/>
  <c r="BG9" i="9"/>
  <c r="BH9" i="9"/>
  <c r="BI9" i="9"/>
  <c r="BJ9" i="9"/>
  <c r="BK9" i="9"/>
  <c r="BG10" i="9"/>
  <c r="BH10" i="9"/>
  <c r="BI10" i="9"/>
  <c r="BJ10" i="9"/>
  <c r="BK10" i="9"/>
  <c r="BG11" i="9"/>
  <c r="BH11" i="9"/>
  <c r="BI11" i="9"/>
  <c r="BJ11" i="9"/>
  <c r="BK11" i="9"/>
  <c r="BG12" i="9"/>
  <c r="BH12" i="9"/>
  <c r="BI12" i="9"/>
  <c r="BJ12" i="9"/>
  <c r="BK12" i="9"/>
  <c r="BG13" i="9"/>
  <c r="BH13" i="9"/>
  <c r="BI13" i="9"/>
  <c r="BJ13" i="9"/>
  <c r="BK13" i="9"/>
  <c r="BG14" i="9"/>
  <c r="BH14" i="9"/>
  <c r="BI14" i="9"/>
  <c r="BJ14" i="9"/>
  <c r="BK14" i="9"/>
  <c r="BG15" i="9"/>
  <c r="BH15" i="9"/>
  <c r="BI15" i="9"/>
  <c r="BJ15" i="9"/>
  <c r="BK15" i="9"/>
  <c r="BG16" i="9"/>
  <c r="BH16" i="9"/>
  <c r="BI16" i="9"/>
  <c r="BJ16" i="9"/>
  <c r="BK16" i="9"/>
  <c r="BG17" i="9"/>
  <c r="BH17" i="9"/>
  <c r="BI17" i="9"/>
  <c r="BJ17" i="9"/>
  <c r="BK17" i="9"/>
  <c r="BG18" i="9"/>
  <c r="BH18" i="9"/>
  <c r="BI18" i="9"/>
  <c r="BJ18" i="9"/>
  <c r="BK18" i="9"/>
  <c r="BG19" i="9"/>
  <c r="BH19" i="9"/>
  <c r="BI19" i="9"/>
  <c r="BJ19" i="9"/>
  <c r="BK19" i="9"/>
  <c r="BG20" i="9"/>
  <c r="BH20" i="9"/>
  <c r="BI20" i="9"/>
  <c r="BJ20" i="9"/>
  <c r="BK20" i="9"/>
  <c r="BG21" i="9"/>
  <c r="BH21" i="9"/>
  <c r="BI21" i="9"/>
  <c r="BJ21" i="9"/>
  <c r="BK21" i="9"/>
  <c r="BG22" i="9"/>
  <c r="BH22" i="9"/>
  <c r="BI22" i="9"/>
  <c r="BJ22" i="9"/>
  <c r="BK22" i="9"/>
  <c r="BG23" i="9"/>
  <c r="BH23" i="9"/>
  <c r="BI23" i="9"/>
  <c r="BJ23" i="9"/>
  <c r="BK23" i="9"/>
  <c r="BG24" i="9"/>
  <c r="BH24" i="9"/>
  <c r="BI24" i="9"/>
  <c r="BJ24" i="9"/>
  <c r="BK24" i="9"/>
  <c r="BK7" i="9"/>
  <c r="BJ7" i="9"/>
  <c r="BI7" i="9"/>
  <c r="BH7" i="9"/>
  <c r="CE12" i="1" l="1"/>
  <c r="CD23" i="1"/>
  <c r="CE25" i="1"/>
  <c r="CC15" i="1"/>
  <c r="CD10" i="1"/>
  <c r="CE16" i="1"/>
  <c r="CC18" i="1"/>
  <c r="CD17" i="1"/>
  <c r="CE24" i="1"/>
  <c r="CC21" i="1"/>
  <c r="CD13" i="1"/>
  <c r="CE20" i="1"/>
  <c r="CC14" i="1"/>
  <c r="CE23" i="1"/>
  <c r="CC22" i="1"/>
  <c r="CD15" i="1"/>
  <c r="CE10" i="1"/>
  <c r="CC11" i="1"/>
  <c r="CD18" i="1"/>
  <c r="CE17" i="1"/>
  <c r="CC26" i="1"/>
  <c r="CD21" i="1"/>
  <c r="CE13" i="1"/>
  <c r="CC12" i="1"/>
  <c r="CD14" i="1"/>
  <c r="CC25" i="1"/>
  <c r="CD22" i="1"/>
  <c r="CE15" i="1"/>
  <c r="CC16" i="1"/>
  <c r="CD11" i="1"/>
  <c r="CE18" i="1"/>
  <c r="CC24" i="1"/>
  <c r="CD26" i="1"/>
  <c r="CE21" i="1"/>
  <c r="CC20" i="1"/>
  <c r="CD12" i="1"/>
  <c r="CE14" i="1"/>
  <c r="CC23" i="1"/>
  <c r="CD25" i="1"/>
  <c r="CE22" i="1"/>
  <c r="CC10" i="1"/>
  <c r="CD16" i="1"/>
  <c r="CE11" i="1"/>
  <c r="CC17" i="1"/>
  <c r="CD24" i="1"/>
  <c r="CE26" i="1"/>
  <c r="CC13" i="1"/>
  <c r="CD20" i="1"/>
  <c r="AV21" i="9"/>
  <c r="AW21" i="9"/>
  <c r="AX21" i="9"/>
  <c r="AY21" i="9"/>
  <c r="AZ21" i="9"/>
  <c r="BA21" i="9"/>
  <c r="BB21" i="9"/>
  <c r="BC21" i="9"/>
  <c r="BD21" i="9" l="1"/>
  <c r="BE21" i="9" s="1"/>
  <c r="BM20" i="9" l="1"/>
  <c r="BN20" i="9"/>
  <c r="BO20" i="9"/>
  <c r="BM21" i="5"/>
  <c r="BN21" i="5"/>
  <c r="BO21" i="5"/>
  <c r="BU21" i="5"/>
  <c r="BV21" i="5"/>
  <c r="BW21" i="5"/>
  <c r="BX21" i="5"/>
  <c r="AV16" i="9"/>
  <c r="AW16" i="9"/>
  <c r="AX16" i="9"/>
  <c r="AY16" i="9"/>
  <c r="AZ16" i="9"/>
  <c r="BA16" i="9"/>
  <c r="BB16" i="9"/>
  <c r="BC16" i="9"/>
  <c r="BY21" i="5" l="1"/>
  <c r="BZ21" i="5" s="1"/>
  <c r="BD16" i="9"/>
  <c r="BE16" i="9" s="1"/>
  <c r="BM15" i="5"/>
  <c r="BN15" i="5"/>
  <c r="BO15" i="5"/>
  <c r="BU15" i="5"/>
  <c r="BV15" i="5"/>
  <c r="BW15" i="5"/>
  <c r="BX15" i="5"/>
  <c r="BM16" i="5"/>
  <c r="BN16" i="5"/>
  <c r="BO16" i="5"/>
  <c r="BU16" i="5"/>
  <c r="BV16" i="5"/>
  <c r="BW16" i="5"/>
  <c r="BX16" i="5"/>
  <c r="BM17" i="5"/>
  <c r="BN17" i="5"/>
  <c r="BO17" i="5"/>
  <c r="BU17" i="5"/>
  <c r="BV17" i="5"/>
  <c r="BW17" i="5"/>
  <c r="BX17" i="5"/>
  <c r="BM18" i="5"/>
  <c r="BN18" i="5"/>
  <c r="BO18" i="5"/>
  <c r="BU18" i="5"/>
  <c r="BV18" i="5"/>
  <c r="BW18" i="5"/>
  <c r="BX18" i="5"/>
  <c r="BM19" i="5"/>
  <c r="BN19" i="5"/>
  <c r="BO19" i="5"/>
  <c r="BU19" i="5"/>
  <c r="BV19" i="5"/>
  <c r="BW19" i="5"/>
  <c r="BX19" i="5"/>
  <c r="BM20" i="5"/>
  <c r="BN20" i="5"/>
  <c r="BO20" i="5"/>
  <c r="BU20" i="5"/>
  <c r="BV20" i="5"/>
  <c r="BW20" i="5"/>
  <c r="BX20" i="5"/>
  <c r="BM22" i="5"/>
  <c r="BN22" i="5"/>
  <c r="BO22" i="5"/>
  <c r="BU22" i="5"/>
  <c r="BV22" i="5"/>
  <c r="BW22" i="5"/>
  <c r="BX22" i="5"/>
  <c r="BV77" i="10"/>
  <c r="BR77" i="10"/>
  <c r="BQ77" i="10"/>
  <c r="BP77" i="10"/>
  <c r="BO77" i="10"/>
  <c r="BL77" i="10"/>
  <c r="BK77" i="10"/>
  <c r="BJ77" i="10"/>
  <c r="BI77" i="10"/>
  <c r="BH77" i="10"/>
  <c r="BV76" i="10"/>
  <c r="BR76" i="10"/>
  <c r="BQ76" i="10"/>
  <c r="BP76" i="10"/>
  <c r="BO76" i="10"/>
  <c r="BL76" i="10"/>
  <c r="BK76" i="10"/>
  <c r="BJ76" i="10"/>
  <c r="BI76" i="10"/>
  <c r="BH76" i="10"/>
  <c r="BV75" i="10"/>
  <c r="BR75" i="10"/>
  <c r="BQ75" i="10"/>
  <c r="BS75" i="10" s="1"/>
  <c r="BP75" i="10"/>
  <c r="BO75" i="10"/>
  <c r="BL75" i="10"/>
  <c r="BK75" i="10"/>
  <c r="BJ75" i="10"/>
  <c r="BI75" i="10"/>
  <c r="BH75" i="10"/>
  <c r="BV74" i="10"/>
  <c r="BR74" i="10"/>
  <c r="BQ74" i="10"/>
  <c r="BP74" i="10"/>
  <c r="BO74" i="10"/>
  <c r="BL74" i="10"/>
  <c r="BK74" i="10"/>
  <c r="BJ74" i="10"/>
  <c r="BI74" i="10"/>
  <c r="BH74" i="10"/>
  <c r="BV73" i="10"/>
  <c r="BR73" i="10"/>
  <c r="BQ73" i="10"/>
  <c r="BS73" i="10" s="1"/>
  <c r="BP73" i="10"/>
  <c r="BO73" i="10"/>
  <c r="BL73" i="10"/>
  <c r="BK73" i="10"/>
  <c r="BJ73" i="10"/>
  <c r="BI73" i="10"/>
  <c r="BH73" i="10"/>
  <c r="BV72" i="10"/>
  <c r="BR72" i="10"/>
  <c r="BQ72" i="10"/>
  <c r="BP72" i="10"/>
  <c r="BO72" i="10"/>
  <c r="BL72" i="10"/>
  <c r="BK72" i="10"/>
  <c r="BJ72" i="10"/>
  <c r="BI72" i="10"/>
  <c r="BH72" i="10"/>
  <c r="BV71" i="10"/>
  <c r="BR71" i="10"/>
  <c r="BQ71" i="10"/>
  <c r="BS71" i="10" s="1"/>
  <c r="BP71" i="10"/>
  <c r="BO71" i="10"/>
  <c r="BL71" i="10"/>
  <c r="BK71" i="10"/>
  <c r="BJ71" i="10"/>
  <c r="BI71" i="10"/>
  <c r="BH71" i="10"/>
  <c r="BV70" i="10"/>
  <c r="BR70" i="10"/>
  <c r="BQ70" i="10"/>
  <c r="BP70" i="10"/>
  <c r="BO70" i="10"/>
  <c r="BL70" i="10"/>
  <c r="BK70" i="10"/>
  <c r="BJ70" i="10"/>
  <c r="BI70" i="10"/>
  <c r="BH70" i="10"/>
  <c r="BV69" i="10"/>
  <c r="BR69" i="10"/>
  <c r="BQ69" i="10"/>
  <c r="BS69" i="10" s="1"/>
  <c r="BP69" i="10"/>
  <c r="BO69" i="10"/>
  <c r="BL69" i="10"/>
  <c r="BK69" i="10"/>
  <c r="BJ69" i="10"/>
  <c r="BI69" i="10"/>
  <c r="BH69" i="10"/>
  <c r="BV68" i="10"/>
  <c r="BR68" i="10"/>
  <c r="BQ68" i="10"/>
  <c r="BP68" i="10"/>
  <c r="BO68" i="10"/>
  <c r="BL68" i="10"/>
  <c r="BK68" i="10"/>
  <c r="BJ68" i="10"/>
  <c r="BI68" i="10"/>
  <c r="BH68" i="10"/>
  <c r="BV67" i="10"/>
  <c r="BR67" i="10"/>
  <c r="BQ67" i="10"/>
  <c r="BS67" i="10" s="1"/>
  <c r="BP67" i="10"/>
  <c r="BO67" i="10"/>
  <c r="BL67" i="10"/>
  <c r="BK67" i="10"/>
  <c r="BJ67" i="10"/>
  <c r="BI67" i="10"/>
  <c r="BH67" i="10"/>
  <c r="BV66" i="10"/>
  <c r="BR66" i="10"/>
  <c r="BQ66" i="10"/>
  <c r="BP66" i="10"/>
  <c r="BO66" i="10"/>
  <c r="BL66" i="10"/>
  <c r="BK66" i="10"/>
  <c r="BJ66" i="10"/>
  <c r="BI66" i="10"/>
  <c r="BH66" i="10"/>
  <c r="BV65" i="10"/>
  <c r="BR65" i="10"/>
  <c r="BQ65" i="10"/>
  <c r="BS65" i="10" s="1"/>
  <c r="BP65" i="10"/>
  <c r="BO65" i="10"/>
  <c r="BL65" i="10"/>
  <c r="BK65" i="10"/>
  <c r="BJ65" i="10"/>
  <c r="BI65" i="10"/>
  <c r="BH65" i="10"/>
  <c r="BV64" i="10"/>
  <c r="BR64" i="10"/>
  <c r="BQ64" i="10"/>
  <c r="BP64" i="10"/>
  <c r="BO64" i="10"/>
  <c r="BL64" i="10"/>
  <c r="BK64" i="10"/>
  <c r="BJ64" i="10"/>
  <c r="BI64" i="10"/>
  <c r="BH64" i="10"/>
  <c r="BV63" i="10"/>
  <c r="BR63" i="10"/>
  <c r="BQ63" i="10"/>
  <c r="BS63" i="10" s="1"/>
  <c r="BP63" i="10"/>
  <c r="BO63" i="10"/>
  <c r="BL63" i="10"/>
  <c r="BK63" i="10"/>
  <c r="BJ63" i="10"/>
  <c r="BI63" i="10"/>
  <c r="BH63" i="10"/>
  <c r="BV62" i="10"/>
  <c r="BR62" i="10"/>
  <c r="BQ62" i="10"/>
  <c r="BP62" i="10"/>
  <c r="BO62" i="10"/>
  <c r="BL62" i="10"/>
  <c r="BK62" i="10"/>
  <c r="BJ62" i="10"/>
  <c r="BI62" i="10"/>
  <c r="BH62" i="10"/>
  <c r="BV61" i="10"/>
  <c r="BR61" i="10"/>
  <c r="BQ61" i="10"/>
  <c r="BS61" i="10" s="1"/>
  <c r="BP61" i="10"/>
  <c r="BO61" i="10"/>
  <c r="BL61" i="10"/>
  <c r="BK61" i="10"/>
  <c r="BJ61" i="10"/>
  <c r="BI61" i="10"/>
  <c r="BH61" i="10"/>
  <c r="BV60" i="10"/>
  <c r="BR60" i="10"/>
  <c r="BQ60" i="10"/>
  <c r="BP60" i="10"/>
  <c r="BO60" i="10"/>
  <c r="BL60" i="10"/>
  <c r="BK60" i="10"/>
  <c r="BJ60" i="10"/>
  <c r="BI60" i="10"/>
  <c r="BH60" i="10"/>
  <c r="BV59" i="10"/>
  <c r="BR59" i="10"/>
  <c r="BQ59" i="10"/>
  <c r="BS59" i="10" s="1"/>
  <c r="BP59" i="10"/>
  <c r="BO59" i="10"/>
  <c r="BL59" i="10"/>
  <c r="BK59" i="10"/>
  <c r="BJ59" i="10"/>
  <c r="BI59" i="10"/>
  <c r="BH59" i="10"/>
  <c r="BV58" i="10"/>
  <c r="BR58" i="10"/>
  <c r="BQ58" i="10"/>
  <c r="BP58" i="10"/>
  <c r="BO58" i="10"/>
  <c r="BL58" i="10"/>
  <c r="BK58" i="10"/>
  <c r="BJ58" i="10"/>
  <c r="BI58" i="10"/>
  <c r="BH58" i="10"/>
  <c r="BV57" i="10"/>
  <c r="BR57" i="10"/>
  <c r="BQ57" i="10"/>
  <c r="BS57" i="10" s="1"/>
  <c r="BP57" i="10"/>
  <c r="BO57" i="10"/>
  <c r="BL57" i="10"/>
  <c r="BK57" i="10"/>
  <c r="BJ57" i="10"/>
  <c r="BI57" i="10"/>
  <c r="BH57" i="10"/>
  <c r="BV56" i="10"/>
  <c r="BR56" i="10"/>
  <c r="BQ56" i="10"/>
  <c r="BP56" i="10"/>
  <c r="BO56" i="10"/>
  <c r="BL56" i="10"/>
  <c r="BK56" i="10"/>
  <c r="BJ56" i="10"/>
  <c r="BI56" i="10"/>
  <c r="BH56" i="10"/>
  <c r="BV55" i="10"/>
  <c r="BR55" i="10"/>
  <c r="BQ55" i="10"/>
  <c r="BS55" i="10" s="1"/>
  <c r="BP55" i="10"/>
  <c r="BO55" i="10"/>
  <c r="BL55" i="10"/>
  <c r="BK55" i="10"/>
  <c r="BJ55" i="10"/>
  <c r="BI55" i="10"/>
  <c r="BH55" i="10"/>
  <c r="BV54" i="10"/>
  <c r="BR54" i="10"/>
  <c r="BQ54" i="10"/>
  <c r="BP54" i="10"/>
  <c r="BO54" i="10"/>
  <c r="BL54" i="10"/>
  <c r="BK54" i="10"/>
  <c r="BJ54" i="10"/>
  <c r="BI54" i="10"/>
  <c r="BH54" i="10"/>
  <c r="BV53" i="10"/>
  <c r="BR53" i="10"/>
  <c r="BQ53" i="10"/>
  <c r="BS53" i="10" s="1"/>
  <c r="BP53" i="10"/>
  <c r="BO53" i="10"/>
  <c r="BL53" i="10"/>
  <c r="BK53" i="10"/>
  <c r="BJ53" i="10"/>
  <c r="BI53" i="10"/>
  <c r="BH53" i="10"/>
  <c r="BV52" i="10"/>
  <c r="BR52" i="10"/>
  <c r="BQ52" i="10"/>
  <c r="BP52" i="10"/>
  <c r="BO52" i="10"/>
  <c r="BL52" i="10"/>
  <c r="BK52" i="10"/>
  <c r="BJ52" i="10"/>
  <c r="BI52" i="10"/>
  <c r="BH52" i="10"/>
  <c r="BV51" i="10"/>
  <c r="BR51" i="10"/>
  <c r="BQ51" i="10"/>
  <c r="BS51" i="10" s="1"/>
  <c r="BP51" i="10"/>
  <c r="BO51" i="10"/>
  <c r="BL51" i="10"/>
  <c r="BK51" i="10"/>
  <c r="BJ51" i="10"/>
  <c r="BI51" i="10"/>
  <c r="BH51" i="10"/>
  <c r="BV50" i="10"/>
  <c r="BR50" i="10"/>
  <c r="BQ50" i="10"/>
  <c r="BP50" i="10"/>
  <c r="BO50" i="10"/>
  <c r="BL50" i="10"/>
  <c r="BK50" i="10"/>
  <c r="BJ50" i="10"/>
  <c r="BI50" i="10"/>
  <c r="BH50" i="10"/>
  <c r="BV49" i="10"/>
  <c r="BR49" i="10"/>
  <c r="BQ49" i="10"/>
  <c r="BS49" i="10" s="1"/>
  <c r="BP49" i="10"/>
  <c r="BO49" i="10"/>
  <c r="BL49" i="10"/>
  <c r="BK49" i="10"/>
  <c r="BJ49" i="10"/>
  <c r="BI49" i="10"/>
  <c r="BH49" i="10"/>
  <c r="BV48" i="10"/>
  <c r="BR48" i="10"/>
  <c r="BQ48" i="10"/>
  <c r="BP48" i="10"/>
  <c r="BO48" i="10"/>
  <c r="BL48" i="10"/>
  <c r="BK48" i="10"/>
  <c r="BJ48" i="10"/>
  <c r="BI48" i="10"/>
  <c r="BH48" i="10"/>
  <c r="BV47" i="10"/>
  <c r="BR47" i="10"/>
  <c r="BQ47" i="10"/>
  <c r="BS47" i="10" s="1"/>
  <c r="BP47" i="10"/>
  <c r="BO47" i="10"/>
  <c r="BL47" i="10"/>
  <c r="BK47" i="10"/>
  <c r="BJ47" i="10"/>
  <c r="BI47" i="10"/>
  <c r="BH47" i="10"/>
  <c r="BV46" i="10"/>
  <c r="BR46" i="10"/>
  <c r="BQ46" i="10"/>
  <c r="BP46" i="10"/>
  <c r="BO46" i="10"/>
  <c r="BL46" i="10"/>
  <c r="BK46" i="10"/>
  <c r="BJ46" i="10"/>
  <c r="BI46" i="10"/>
  <c r="BH46" i="10"/>
  <c r="BV45" i="10"/>
  <c r="BR45" i="10"/>
  <c r="BQ45" i="10"/>
  <c r="BS45" i="10" s="1"/>
  <c r="BP45" i="10"/>
  <c r="BO45" i="10"/>
  <c r="BL45" i="10"/>
  <c r="BK45" i="10"/>
  <c r="BJ45" i="10"/>
  <c r="BI45" i="10"/>
  <c r="BH45" i="10"/>
  <c r="BV44" i="10"/>
  <c r="BR44" i="10"/>
  <c r="BQ44" i="10"/>
  <c r="BP44" i="10"/>
  <c r="BO44" i="10"/>
  <c r="BL44" i="10"/>
  <c r="BK44" i="10"/>
  <c r="BJ44" i="10"/>
  <c r="BI44" i="10"/>
  <c r="BH44" i="10"/>
  <c r="BV43" i="10"/>
  <c r="BR43" i="10"/>
  <c r="BQ43" i="10"/>
  <c r="BS43" i="10" s="1"/>
  <c r="BP43" i="10"/>
  <c r="BO43" i="10"/>
  <c r="BL43" i="10"/>
  <c r="BK43" i="10"/>
  <c r="BJ43" i="10"/>
  <c r="BI43" i="10"/>
  <c r="BH43" i="10"/>
  <c r="BV42" i="10"/>
  <c r="BR42" i="10"/>
  <c r="BQ42" i="10"/>
  <c r="BP42" i="10"/>
  <c r="BO42" i="10"/>
  <c r="BL42" i="10"/>
  <c r="BK42" i="10"/>
  <c r="BJ42" i="10"/>
  <c r="BI42" i="10"/>
  <c r="BH42" i="10"/>
  <c r="BV41" i="10"/>
  <c r="BR41" i="10"/>
  <c r="BQ41" i="10"/>
  <c r="BS41" i="10" s="1"/>
  <c r="BP41" i="10"/>
  <c r="BO41" i="10"/>
  <c r="BL41" i="10"/>
  <c r="BK41" i="10"/>
  <c r="BJ41" i="10"/>
  <c r="BI41" i="10"/>
  <c r="BH41" i="10"/>
  <c r="BV40" i="10"/>
  <c r="BR40" i="10"/>
  <c r="BQ40" i="10"/>
  <c r="BP40" i="10"/>
  <c r="BO40" i="10"/>
  <c r="BL40" i="10"/>
  <c r="BK40" i="10"/>
  <c r="BJ40" i="10"/>
  <c r="BI40" i="10"/>
  <c r="BH40" i="10"/>
  <c r="BV39" i="10"/>
  <c r="BR39" i="10"/>
  <c r="BQ39" i="10"/>
  <c r="BS39" i="10" s="1"/>
  <c r="BP39" i="10"/>
  <c r="BO39" i="10"/>
  <c r="BL39" i="10"/>
  <c r="BK39" i="10"/>
  <c r="BJ39" i="10"/>
  <c r="BI39" i="10"/>
  <c r="BH39" i="10"/>
  <c r="BV38" i="10"/>
  <c r="BR38" i="10"/>
  <c r="BQ38" i="10"/>
  <c r="BP38" i="10"/>
  <c r="BO38" i="10"/>
  <c r="BL38" i="10"/>
  <c r="BK38" i="10"/>
  <c r="BJ38" i="10"/>
  <c r="BI38" i="10"/>
  <c r="BH38" i="10"/>
  <c r="BV37" i="10"/>
  <c r="BR37" i="10"/>
  <c r="BQ37" i="10"/>
  <c r="BP37" i="10"/>
  <c r="BO37" i="10"/>
  <c r="BL37" i="10"/>
  <c r="BK37" i="10"/>
  <c r="BJ37" i="10"/>
  <c r="BI37" i="10"/>
  <c r="BH37" i="10"/>
  <c r="BV36" i="10"/>
  <c r="BR36" i="10"/>
  <c r="BQ36" i="10"/>
  <c r="BP36" i="10"/>
  <c r="BO36" i="10"/>
  <c r="BL36" i="10"/>
  <c r="BK36" i="10"/>
  <c r="BJ36" i="10"/>
  <c r="BI36" i="10"/>
  <c r="BH36" i="10"/>
  <c r="BV35" i="10"/>
  <c r="BR35" i="10"/>
  <c r="BQ35" i="10"/>
  <c r="BP35" i="10"/>
  <c r="BO35" i="10"/>
  <c r="BL35" i="10"/>
  <c r="BK35" i="10"/>
  <c r="BJ35" i="10"/>
  <c r="BI35" i="10"/>
  <c r="BH35" i="10"/>
  <c r="BV34" i="10"/>
  <c r="BR34" i="10"/>
  <c r="BQ34" i="10"/>
  <c r="BP34" i="10"/>
  <c r="BO34" i="10"/>
  <c r="BL34" i="10"/>
  <c r="BK34" i="10"/>
  <c r="BJ34" i="10"/>
  <c r="BI34" i="10"/>
  <c r="BH34" i="10"/>
  <c r="BV33" i="10"/>
  <c r="BR33" i="10"/>
  <c r="BQ33" i="10"/>
  <c r="BP33" i="10"/>
  <c r="BO33" i="10"/>
  <c r="BL33" i="10"/>
  <c r="BK33" i="10"/>
  <c r="BJ33" i="10"/>
  <c r="BI33" i="10"/>
  <c r="BH33" i="10"/>
  <c r="BR32" i="10"/>
  <c r="BQ32" i="10"/>
  <c r="BP32" i="10"/>
  <c r="BO32" i="10"/>
  <c r="BL32" i="10"/>
  <c r="BK32" i="10"/>
  <c r="BJ32" i="10"/>
  <c r="BI32" i="10"/>
  <c r="BH32" i="10"/>
  <c r="BV31" i="10"/>
  <c r="BR31" i="10"/>
  <c r="BQ31" i="10"/>
  <c r="BP31" i="10"/>
  <c r="BO31" i="10"/>
  <c r="BL31" i="10"/>
  <c r="BK31" i="10"/>
  <c r="BJ31" i="10"/>
  <c r="BI31" i="10"/>
  <c r="BH31" i="10"/>
  <c r="BV30" i="10"/>
  <c r="BR30" i="10"/>
  <c r="BQ30" i="10"/>
  <c r="BP30" i="10"/>
  <c r="BO30" i="10"/>
  <c r="BL30" i="10"/>
  <c r="BK30" i="10"/>
  <c r="BJ30" i="10"/>
  <c r="BI30" i="10"/>
  <c r="BH30" i="10"/>
  <c r="BV29" i="10"/>
  <c r="BR29" i="10"/>
  <c r="BQ29" i="10"/>
  <c r="BP29" i="10"/>
  <c r="BO29" i="10"/>
  <c r="BL29" i="10"/>
  <c r="BK29" i="10"/>
  <c r="BJ29" i="10"/>
  <c r="BI29" i="10"/>
  <c r="BH29" i="10"/>
  <c r="BV28" i="10"/>
  <c r="BR28" i="10"/>
  <c r="BQ28" i="10"/>
  <c r="BP28" i="10"/>
  <c r="BO28" i="10"/>
  <c r="BL28" i="10"/>
  <c r="BK28" i="10"/>
  <c r="BJ28" i="10"/>
  <c r="BI28" i="10"/>
  <c r="BH28" i="10"/>
  <c r="BV27" i="10"/>
  <c r="BR27" i="10"/>
  <c r="BQ27" i="10"/>
  <c r="BP27" i="10"/>
  <c r="BO27" i="10"/>
  <c r="BL27" i="10"/>
  <c r="BK27" i="10"/>
  <c r="BJ27" i="10"/>
  <c r="BI27" i="10"/>
  <c r="BH27" i="10"/>
  <c r="BV26" i="10"/>
  <c r="BR26" i="10"/>
  <c r="BQ26" i="10"/>
  <c r="BP26" i="10"/>
  <c r="BO26" i="10"/>
  <c r="BL26" i="10"/>
  <c r="BK26" i="10"/>
  <c r="BJ26" i="10"/>
  <c r="BI26" i="10"/>
  <c r="BH26" i="10"/>
  <c r="BV25" i="10"/>
  <c r="BR25" i="10"/>
  <c r="BQ25" i="10"/>
  <c r="BP25" i="10"/>
  <c r="BO25" i="10"/>
  <c r="BL25" i="10"/>
  <c r="BK25" i="10"/>
  <c r="BJ25" i="10"/>
  <c r="BI25" i="10"/>
  <c r="BH25" i="10"/>
  <c r="BV24" i="10"/>
  <c r="BR24" i="10"/>
  <c r="BQ24" i="10"/>
  <c r="BP24" i="10"/>
  <c r="BO24" i="10"/>
  <c r="BL24" i="10"/>
  <c r="BK24" i="10"/>
  <c r="BJ24" i="10"/>
  <c r="BI24" i="10"/>
  <c r="BH24" i="10"/>
  <c r="BV23" i="10"/>
  <c r="BR23" i="10"/>
  <c r="BQ23" i="10"/>
  <c r="BP23" i="10"/>
  <c r="BO23" i="10"/>
  <c r="BL23" i="10"/>
  <c r="BK23" i="10"/>
  <c r="BJ23" i="10"/>
  <c r="BI23" i="10"/>
  <c r="BH23" i="10"/>
  <c r="BV22" i="10"/>
  <c r="BR22" i="10"/>
  <c r="BQ22" i="10"/>
  <c r="BP22" i="10"/>
  <c r="BO22" i="10"/>
  <c r="BL22" i="10"/>
  <c r="BK22" i="10"/>
  <c r="BJ22" i="10"/>
  <c r="BI22" i="10"/>
  <c r="BH22" i="10"/>
  <c r="BV21" i="10"/>
  <c r="BR21" i="10"/>
  <c r="BQ21" i="10"/>
  <c r="BP21" i="10"/>
  <c r="BO21" i="10"/>
  <c r="BL21" i="10"/>
  <c r="BK21" i="10"/>
  <c r="BJ21" i="10"/>
  <c r="BI21" i="10"/>
  <c r="BH21" i="10"/>
  <c r="BV20" i="10"/>
  <c r="BR20" i="10"/>
  <c r="BQ20" i="10"/>
  <c r="BP20" i="10"/>
  <c r="BO20" i="10"/>
  <c r="BL20" i="10"/>
  <c r="BK20" i="10"/>
  <c r="BJ20" i="10"/>
  <c r="BI20" i="10"/>
  <c r="BH20" i="10"/>
  <c r="BV19" i="10"/>
  <c r="BR19" i="10"/>
  <c r="BQ19" i="10"/>
  <c r="BP19" i="10"/>
  <c r="BO19" i="10"/>
  <c r="BL19" i="10"/>
  <c r="BK19" i="10"/>
  <c r="BJ19" i="10"/>
  <c r="BI19" i="10"/>
  <c r="BH19" i="10"/>
  <c r="BV18" i="10"/>
  <c r="BR18" i="10"/>
  <c r="BQ18" i="10"/>
  <c r="BP18" i="10"/>
  <c r="BO18" i="10"/>
  <c r="BL18" i="10"/>
  <c r="BK18" i="10"/>
  <c r="BJ18" i="10"/>
  <c r="BI18" i="10"/>
  <c r="BH18" i="10"/>
  <c r="BV17" i="10"/>
  <c r="BR17" i="10"/>
  <c r="BQ17" i="10"/>
  <c r="BP17" i="10"/>
  <c r="BO17" i="10"/>
  <c r="BL17" i="10"/>
  <c r="BK17" i="10"/>
  <c r="BJ17" i="10"/>
  <c r="BI17" i="10"/>
  <c r="BH17" i="10"/>
  <c r="BR8" i="10"/>
  <c r="BQ8" i="10"/>
  <c r="BP8" i="10"/>
  <c r="BO8" i="10"/>
  <c r="BK8" i="10"/>
  <c r="BJ8" i="10"/>
  <c r="BI8" i="10"/>
  <c r="BH8" i="10"/>
  <c r="BG8" i="10"/>
  <c r="BL7" i="10"/>
  <c r="BS77" i="10" l="1"/>
  <c r="BT77" i="10" s="1"/>
  <c r="BJ7" i="10"/>
  <c r="BK7" i="10"/>
  <c r="BY18" i="5"/>
  <c r="BZ18" i="5" s="1"/>
  <c r="BY16" i="5"/>
  <c r="BZ16" i="5" s="1"/>
  <c r="BI7" i="10"/>
  <c r="BM15" i="9"/>
  <c r="BN15" i="9"/>
  <c r="BO15" i="9"/>
  <c r="BH7" i="10"/>
  <c r="BY20" i="5"/>
  <c r="BZ20" i="5" s="1"/>
  <c r="BY17" i="5"/>
  <c r="BZ17" i="5" s="1"/>
  <c r="BY22" i="5"/>
  <c r="BZ22" i="5" s="1"/>
  <c r="BY15" i="5"/>
  <c r="BZ15" i="5" s="1"/>
  <c r="BY19" i="5"/>
  <c r="BZ19" i="5" s="1"/>
  <c r="BG7" i="10"/>
  <c r="BO7" i="10"/>
  <c r="BS8" i="10"/>
  <c r="BT8" i="10" s="1"/>
  <c r="BS24" i="10"/>
  <c r="BT24" i="10" s="1"/>
  <c r="BS26" i="10"/>
  <c r="BS28" i="10"/>
  <c r="BT28" i="10" s="1"/>
  <c r="BS30" i="10"/>
  <c r="BT30" i="10" s="1"/>
  <c r="BS32" i="10"/>
  <c r="BT32" i="10" s="1"/>
  <c r="BS33" i="10"/>
  <c r="BS35" i="10"/>
  <c r="BT35" i="10" s="1"/>
  <c r="BS37" i="10"/>
  <c r="BT37" i="10" s="1"/>
  <c r="BS17" i="10"/>
  <c r="BT17" i="10" s="1"/>
  <c r="BS18" i="10"/>
  <c r="BS19" i="10"/>
  <c r="BT19" i="10" s="1"/>
  <c r="BS20" i="10"/>
  <c r="BS21" i="10"/>
  <c r="BT21" i="10" s="1"/>
  <c r="BS22" i="10"/>
  <c r="BS23" i="10"/>
  <c r="BT23" i="10" s="1"/>
  <c r="BS25" i="10"/>
  <c r="BS27" i="10"/>
  <c r="BT27" i="10" s="1"/>
  <c r="BS29" i="10"/>
  <c r="BS31" i="10"/>
  <c r="BT31" i="10" s="1"/>
  <c r="BS34" i="10"/>
  <c r="BT34" i="10" s="1"/>
  <c r="BS36" i="10"/>
  <c r="BT36" i="10" s="1"/>
  <c r="BS38" i="10"/>
  <c r="BT38" i="10" s="1"/>
  <c r="BS40" i="10"/>
  <c r="BT40" i="10" s="1"/>
  <c r="BS42" i="10"/>
  <c r="BT42" i="10" s="1"/>
  <c r="BS44" i="10"/>
  <c r="BT44" i="10" s="1"/>
  <c r="BS46" i="10"/>
  <c r="BT46" i="10" s="1"/>
  <c r="BS48" i="10"/>
  <c r="BT48" i="10" s="1"/>
  <c r="BS50" i="10"/>
  <c r="BT50" i="10" s="1"/>
  <c r="BS52" i="10"/>
  <c r="BT52" i="10" s="1"/>
  <c r="BS54" i="10"/>
  <c r="BT54" i="10" s="1"/>
  <c r="BS56" i="10"/>
  <c r="BT56" i="10" s="1"/>
  <c r="BS58" i="10"/>
  <c r="BT58" i="10" s="1"/>
  <c r="BS60" i="10"/>
  <c r="BT60" i="10" s="1"/>
  <c r="BS62" i="10"/>
  <c r="BT62" i="10" s="1"/>
  <c r="BS64" i="10"/>
  <c r="BT64" i="10" s="1"/>
  <c r="BS66" i="10"/>
  <c r="BT66" i="10" s="1"/>
  <c r="BS68" i="10"/>
  <c r="BT68" i="10" s="1"/>
  <c r="BS70" i="10"/>
  <c r="BT70" i="10" s="1"/>
  <c r="BS72" i="10"/>
  <c r="BT72" i="10" s="1"/>
  <c r="BS74" i="10"/>
  <c r="BT74" i="10" s="1"/>
  <c r="BS76" i="10"/>
  <c r="BT76" i="10" s="1"/>
  <c r="BT18" i="10"/>
  <c r="BT20" i="10"/>
  <c r="BT22" i="10"/>
  <c r="BT26" i="10"/>
  <c r="BT33" i="10"/>
  <c r="BT39" i="10"/>
  <c r="BT41" i="10"/>
  <c r="BT43" i="10"/>
  <c r="BT45" i="10"/>
  <c r="BT47" i="10"/>
  <c r="BT49" i="10"/>
  <c r="BT51" i="10"/>
  <c r="BT53" i="10"/>
  <c r="BT55" i="10"/>
  <c r="BT57" i="10"/>
  <c r="BT59" i="10"/>
  <c r="BT61" i="10"/>
  <c r="BT63" i="10"/>
  <c r="BT65" i="10"/>
  <c r="BT67" i="10"/>
  <c r="BT69" i="10"/>
  <c r="BT71" i="10"/>
  <c r="BT73" i="10"/>
  <c r="BT75" i="10"/>
  <c r="BT25" i="10"/>
  <c r="BT29" i="10"/>
  <c r="BC29" i="9"/>
  <c r="BB29" i="9"/>
  <c r="BA29" i="9"/>
  <c r="AZ29" i="9"/>
  <c r="AY29" i="9"/>
  <c r="AX29" i="9"/>
  <c r="AW29" i="9"/>
  <c r="AV29" i="9"/>
  <c r="BC28" i="9"/>
  <c r="BB28" i="9"/>
  <c r="BA28" i="9"/>
  <c r="AZ28" i="9"/>
  <c r="AY28" i="9"/>
  <c r="AX28" i="9"/>
  <c r="AW28" i="9"/>
  <c r="AV28" i="9"/>
  <c r="BC27" i="9"/>
  <c r="BB27" i="9"/>
  <c r="BA27" i="9"/>
  <c r="AZ27" i="9"/>
  <c r="AY27" i="9"/>
  <c r="AX27" i="9"/>
  <c r="AW27" i="9"/>
  <c r="AV27" i="9"/>
  <c r="BC26" i="9"/>
  <c r="BB26" i="9"/>
  <c r="BA26" i="9"/>
  <c r="AZ26" i="9"/>
  <c r="AY26" i="9"/>
  <c r="AX26" i="9"/>
  <c r="AW26" i="9"/>
  <c r="AV26" i="9"/>
  <c r="BC25" i="9"/>
  <c r="BB25" i="9"/>
  <c r="BA25" i="9"/>
  <c r="AZ25" i="9"/>
  <c r="AY25" i="9"/>
  <c r="AX25" i="9"/>
  <c r="AW25" i="9"/>
  <c r="AV25" i="9"/>
  <c r="BC24" i="9"/>
  <c r="BB24" i="9"/>
  <c r="BA24" i="9"/>
  <c r="AZ24" i="9"/>
  <c r="AY24" i="9"/>
  <c r="AX24" i="9"/>
  <c r="AW24" i="9"/>
  <c r="AV24" i="9"/>
  <c r="BC23" i="9"/>
  <c r="BB23" i="9"/>
  <c r="BA23" i="9"/>
  <c r="AZ23" i="9"/>
  <c r="AY23" i="9"/>
  <c r="AX23" i="9"/>
  <c r="AW23" i="9"/>
  <c r="AV23" i="9"/>
  <c r="BC22" i="9"/>
  <c r="BB22" i="9"/>
  <c r="BA22" i="9"/>
  <c r="AZ22" i="9"/>
  <c r="AY22" i="9"/>
  <c r="AX22" i="9"/>
  <c r="AW22" i="9"/>
  <c r="AV22" i="9"/>
  <c r="BC20" i="9"/>
  <c r="BB20" i="9"/>
  <c r="BA20" i="9"/>
  <c r="AZ20" i="9"/>
  <c r="AY20" i="9"/>
  <c r="AX20" i="9"/>
  <c r="AW20" i="9"/>
  <c r="AV20" i="9"/>
  <c r="BC19" i="9"/>
  <c r="BB19" i="9"/>
  <c r="BA19" i="9"/>
  <c r="AZ19" i="9"/>
  <c r="AY19" i="9"/>
  <c r="AX19" i="9"/>
  <c r="AW19" i="9"/>
  <c r="AV19" i="9"/>
  <c r="BC18" i="9"/>
  <c r="BB18" i="9"/>
  <c r="BA18" i="9"/>
  <c r="AZ18" i="9"/>
  <c r="AY18" i="9"/>
  <c r="AX18" i="9"/>
  <c r="AW18" i="9"/>
  <c r="AV18" i="9"/>
  <c r="BC17" i="9"/>
  <c r="BB17" i="9"/>
  <c r="BA17" i="9"/>
  <c r="AZ17" i="9"/>
  <c r="AY17" i="9"/>
  <c r="AX17" i="9"/>
  <c r="AW17" i="9"/>
  <c r="AV17" i="9"/>
  <c r="BC15" i="9"/>
  <c r="BB15" i="9"/>
  <c r="BA15" i="9"/>
  <c r="AZ15" i="9"/>
  <c r="AY15" i="9"/>
  <c r="AX15" i="9"/>
  <c r="AW15" i="9"/>
  <c r="AV15" i="9"/>
  <c r="BC14" i="9"/>
  <c r="BB14" i="9"/>
  <c r="BA14" i="9"/>
  <c r="AZ14" i="9"/>
  <c r="AY14" i="9"/>
  <c r="AX14" i="9"/>
  <c r="AW14" i="9"/>
  <c r="AV14" i="9"/>
  <c r="BC13" i="9"/>
  <c r="BB13" i="9"/>
  <c r="BA13" i="9"/>
  <c r="AZ13" i="9"/>
  <c r="AY13" i="9"/>
  <c r="AX13" i="9"/>
  <c r="AW13" i="9"/>
  <c r="AV13" i="9"/>
  <c r="BC12" i="9"/>
  <c r="BB12" i="9"/>
  <c r="BA12" i="9"/>
  <c r="AZ12" i="9"/>
  <c r="AY12" i="9"/>
  <c r="AX12" i="9"/>
  <c r="AW12" i="9"/>
  <c r="AV12" i="9"/>
  <c r="BC11" i="9"/>
  <c r="BB11" i="9"/>
  <c r="BA11" i="9"/>
  <c r="AZ11" i="9"/>
  <c r="AY11" i="9"/>
  <c r="AX11" i="9"/>
  <c r="AW11" i="9"/>
  <c r="AV11" i="9"/>
  <c r="BC10" i="9"/>
  <c r="BB10" i="9"/>
  <c r="BA10" i="9"/>
  <c r="AZ10" i="9"/>
  <c r="AY10" i="9"/>
  <c r="AX10" i="9"/>
  <c r="AW10" i="9"/>
  <c r="AV10" i="9"/>
  <c r="BC9" i="9"/>
  <c r="BB9" i="9"/>
  <c r="BA9" i="9"/>
  <c r="AZ9" i="9"/>
  <c r="AY9" i="9"/>
  <c r="AX9" i="9"/>
  <c r="AW9" i="9"/>
  <c r="AV9" i="9"/>
  <c r="BC8" i="9"/>
  <c r="BB8" i="9"/>
  <c r="BA8" i="9"/>
  <c r="AZ8" i="9"/>
  <c r="AY8" i="9"/>
  <c r="AX8" i="9"/>
  <c r="AW8" i="9"/>
  <c r="AW7" i="9" s="1"/>
  <c r="AV8" i="9"/>
  <c r="AV7" i="9" s="1"/>
  <c r="AU7" i="9"/>
  <c r="P7" i="9"/>
  <c r="O7" i="9"/>
  <c r="N7" i="9"/>
  <c r="M7" i="9"/>
  <c r="L7" i="9"/>
  <c r="K7" i="9"/>
  <c r="J7" i="9"/>
  <c r="I7" i="9"/>
  <c r="H7" i="9"/>
  <c r="G7" i="9"/>
  <c r="F7" i="9"/>
  <c r="E7" i="9"/>
  <c r="CB8" i="10" l="1"/>
  <c r="CD8" i="10"/>
  <c r="CC8" i="10"/>
  <c r="CH15" i="5"/>
  <c r="CJ15" i="5"/>
  <c r="CI15" i="5"/>
  <c r="BD26" i="9"/>
  <c r="AZ7" i="9"/>
  <c r="BD27" i="9"/>
  <c r="BD8" i="9"/>
  <c r="BE8" i="9" s="1"/>
  <c r="BD9" i="9"/>
  <c r="BN8" i="9" s="1"/>
  <c r="BD10" i="9"/>
  <c r="BN9" i="9" s="1"/>
  <c r="BD11" i="9"/>
  <c r="BN10" i="9" s="1"/>
  <c r="BD12" i="9"/>
  <c r="BN11" i="9" s="1"/>
  <c r="BD13" i="9"/>
  <c r="BN12" i="9" s="1"/>
  <c r="BD14" i="9"/>
  <c r="BN13" i="9" s="1"/>
  <c r="BD15" i="9"/>
  <c r="BE15" i="9" s="1"/>
  <c r="BD17" i="9"/>
  <c r="BE17" i="9" s="1"/>
  <c r="BD18" i="9"/>
  <c r="BE18" i="9" s="1"/>
  <c r="BD19" i="9"/>
  <c r="BN18" i="9" s="1"/>
  <c r="BD20" i="9"/>
  <c r="BN19" i="9" s="1"/>
  <c r="BD22" i="9"/>
  <c r="BN21" i="9" s="1"/>
  <c r="BD23" i="9"/>
  <c r="BN22" i="9" s="1"/>
  <c r="BD24" i="9"/>
  <c r="BN23" i="9" s="1"/>
  <c r="BE26" i="9"/>
  <c r="BE27" i="9"/>
  <c r="BD28" i="9"/>
  <c r="BE28" i="9" s="1"/>
  <c r="BD29" i="9"/>
  <c r="BE29" i="9" s="1"/>
  <c r="BE9" i="9"/>
  <c r="BE10" i="9"/>
  <c r="BE11" i="9"/>
  <c r="BE12" i="9"/>
  <c r="BE13" i="9"/>
  <c r="BE14" i="9"/>
  <c r="BE23" i="9"/>
  <c r="BE24" i="9"/>
  <c r="BD25" i="9"/>
  <c r="BE25" i="9" s="1"/>
  <c r="BN9" i="5"/>
  <c r="BN10" i="5"/>
  <c r="BN11" i="5"/>
  <c r="BN12" i="5"/>
  <c r="BN13" i="5"/>
  <c r="BN14" i="5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S8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BE22" i="9" l="1"/>
  <c r="BE19" i="9"/>
  <c r="BM24" i="9"/>
  <c r="BO24" i="9"/>
  <c r="BN24" i="9"/>
  <c r="BM23" i="9"/>
  <c r="BO23" i="9"/>
  <c r="BM22" i="9"/>
  <c r="BO22" i="9"/>
  <c r="BM21" i="9"/>
  <c r="BO21" i="9"/>
  <c r="BM19" i="9"/>
  <c r="BE20" i="9"/>
  <c r="BO19" i="9"/>
  <c r="BM18" i="9"/>
  <c r="BO18" i="9"/>
  <c r="BM17" i="9"/>
  <c r="BO17" i="9"/>
  <c r="BN17" i="9"/>
  <c r="BO14" i="9"/>
  <c r="BM12" i="9"/>
  <c r="BO12" i="9"/>
  <c r="BM11" i="9"/>
  <c r="BO11" i="9"/>
  <c r="BM10" i="9"/>
  <c r="BO10" i="9"/>
  <c r="BM9" i="9"/>
  <c r="BO9" i="9"/>
  <c r="BM8" i="9"/>
  <c r="BO8" i="9"/>
  <c r="BM13" i="9"/>
  <c r="BO13" i="9"/>
  <c r="BM14" i="9"/>
  <c r="BN14" i="9"/>
  <c r="BM16" i="9"/>
  <c r="BO16" i="9"/>
  <c r="BN16" i="9"/>
  <c r="BO7" i="9"/>
  <c r="BN7" i="9"/>
  <c r="BM7" i="9"/>
  <c r="AX9" i="7" l="1"/>
  <c r="AY9" i="7"/>
  <c r="AZ9" i="7"/>
  <c r="BA9" i="7" s="1"/>
  <c r="AX10" i="7"/>
  <c r="AY10" i="7"/>
  <c r="AZ10" i="7"/>
  <c r="AX11" i="7"/>
  <c r="AY11" i="7"/>
  <c r="AZ11" i="7"/>
  <c r="BA11" i="7" s="1"/>
  <c r="AX12" i="7"/>
  <c r="AY12" i="7"/>
  <c r="AZ12" i="7"/>
  <c r="AX13" i="7"/>
  <c r="AY13" i="7"/>
  <c r="AZ13" i="7"/>
  <c r="BA13" i="7" s="1"/>
  <c r="AZ8" i="7"/>
  <c r="AY8" i="7"/>
  <c r="AX8" i="7"/>
  <c r="AS9" i="7"/>
  <c r="AT9" i="7"/>
  <c r="AU9" i="7"/>
  <c r="AV9" i="7"/>
  <c r="AS10" i="7"/>
  <c r="AT10" i="7"/>
  <c r="AU10" i="7"/>
  <c r="AV10" i="7"/>
  <c r="AS11" i="7"/>
  <c r="AT11" i="7"/>
  <c r="AU11" i="7"/>
  <c r="AV11" i="7"/>
  <c r="AS12" i="7"/>
  <c r="AT12" i="7"/>
  <c r="AU12" i="7"/>
  <c r="AV12" i="7"/>
  <c r="AS13" i="7"/>
  <c r="AT13" i="7"/>
  <c r="AU13" i="7"/>
  <c r="AV13" i="7"/>
  <c r="AU8" i="7"/>
  <c r="AV8" i="7"/>
  <c r="AT8" i="7"/>
  <c r="L7" i="7"/>
  <c r="M7" i="7"/>
  <c r="N7" i="7"/>
  <c r="BR9" i="4"/>
  <c r="BS9" i="4"/>
  <c r="BT9" i="4"/>
  <c r="BU9" i="4"/>
  <c r="BV9" i="4"/>
  <c r="BZ9" i="4"/>
  <c r="CA9" i="4"/>
  <c r="CB9" i="4"/>
  <c r="CC9" i="4"/>
  <c r="BR26" i="4"/>
  <c r="BS26" i="4"/>
  <c r="BT26" i="4"/>
  <c r="BU26" i="4"/>
  <c r="BV26" i="4"/>
  <c r="BZ26" i="4"/>
  <c r="CA26" i="4"/>
  <c r="CB26" i="4"/>
  <c r="CC26" i="4"/>
  <c r="BA8" i="7" l="1"/>
  <c r="BA12" i="7"/>
  <c r="BA10" i="7"/>
  <c r="CD9" i="4"/>
  <c r="CE9" i="4" s="1"/>
  <c r="CD26" i="4"/>
  <c r="CE26" i="4" s="1"/>
  <c r="E8" i="1"/>
  <c r="BH9" i="1"/>
  <c r="BI9" i="1"/>
  <c r="BJ9" i="1"/>
  <c r="BQ9" i="1"/>
  <c r="BR9" i="1"/>
  <c r="BS9" i="1"/>
  <c r="BM9" i="2"/>
  <c r="CN9" i="4" l="1"/>
  <c r="CO26" i="4"/>
  <c r="CO9" i="4"/>
  <c r="CM26" i="4"/>
  <c r="CM9" i="4"/>
  <c r="CN26" i="4"/>
  <c r="BT9" i="1"/>
  <c r="BU9" i="1" s="1"/>
  <c r="AR12" i="6"/>
  <c r="AV12" i="6"/>
  <c r="AW12" i="6"/>
  <c r="AX12" i="6"/>
  <c r="AY12" i="6"/>
  <c r="AR13" i="6"/>
  <c r="AV13" i="6"/>
  <c r="AW13" i="6"/>
  <c r="AX13" i="6"/>
  <c r="AY13" i="6"/>
  <c r="AR14" i="6"/>
  <c r="AV14" i="6"/>
  <c r="AW14" i="6"/>
  <c r="AX14" i="6"/>
  <c r="AY14" i="6"/>
  <c r="AR15" i="6"/>
  <c r="AV15" i="6"/>
  <c r="AW15" i="6"/>
  <c r="AX15" i="6"/>
  <c r="AY15" i="6"/>
  <c r="AR16" i="6"/>
  <c r="AV16" i="6"/>
  <c r="AW16" i="6"/>
  <c r="AX16" i="6"/>
  <c r="AY16" i="6"/>
  <c r="AR17" i="6"/>
  <c r="AV17" i="6"/>
  <c r="AW17" i="6"/>
  <c r="AX17" i="6"/>
  <c r="AY17" i="6"/>
  <c r="AR18" i="6"/>
  <c r="AV18" i="6"/>
  <c r="AW18" i="6"/>
  <c r="AX18" i="6"/>
  <c r="AY18" i="6"/>
  <c r="AR19" i="6"/>
  <c r="AV19" i="6"/>
  <c r="AW19" i="6"/>
  <c r="AX19" i="6"/>
  <c r="AY19" i="6"/>
  <c r="AR20" i="6"/>
  <c r="AV20" i="6"/>
  <c r="AW20" i="6"/>
  <c r="AX20" i="6"/>
  <c r="AY20" i="6"/>
  <c r="AR21" i="6"/>
  <c r="AV21" i="6"/>
  <c r="AW21" i="6"/>
  <c r="AX21" i="6"/>
  <c r="AY21" i="6"/>
  <c r="AR22" i="6"/>
  <c r="AV22" i="6"/>
  <c r="AW22" i="6"/>
  <c r="AX22" i="6"/>
  <c r="AY22" i="6"/>
  <c r="AR23" i="6"/>
  <c r="AV23" i="6"/>
  <c r="AW23" i="6"/>
  <c r="AX23" i="6"/>
  <c r="AY23" i="6"/>
  <c r="AR24" i="6"/>
  <c r="AV24" i="6"/>
  <c r="AW24" i="6"/>
  <c r="AX24" i="6"/>
  <c r="AY24" i="6"/>
  <c r="AR25" i="6"/>
  <c r="AV25" i="6"/>
  <c r="AW25" i="6"/>
  <c r="AX25" i="6"/>
  <c r="AY25" i="6"/>
  <c r="AR26" i="6"/>
  <c r="AV26" i="6"/>
  <c r="AW26" i="6"/>
  <c r="AX26" i="6"/>
  <c r="AY26" i="6"/>
  <c r="AR27" i="6"/>
  <c r="AV27" i="6"/>
  <c r="AW27" i="6"/>
  <c r="AX27" i="6"/>
  <c r="AY27" i="6"/>
  <c r="AR28" i="6"/>
  <c r="AV28" i="6"/>
  <c r="AW28" i="6"/>
  <c r="AX28" i="6"/>
  <c r="AY28" i="6"/>
  <c r="AR29" i="6"/>
  <c r="AV29" i="6"/>
  <c r="AW29" i="6"/>
  <c r="AX29" i="6"/>
  <c r="AY29" i="6"/>
  <c r="CE9" i="1" l="1"/>
  <c r="CC9" i="1"/>
  <c r="CD9" i="1"/>
  <c r="CE19" i="1"/>
  <c r="CC19" i="1"/>
  <c r="CD19" i="1"/>
  <c r="AZ14" i="6"/>
  <c r="BA14" i="6" s="1"/>
  <c r="AZ21" i="6"/>
  <c r="BA21" i="6" s="1"/>
  <c r="AZ17" i="6"/>
  <c r="BA17" i="6" s="1"/>
  <c r="AZ22" i="6"/>
  <c r="BA22" i="6" s="1"/>
  <c r="AZ23" i="6"/>
  <c r="BA23" i="6" s="1"/>
  <c r="AZ15" i="6"/>
  <c r="BA15" i="6" s="1"/>
  <c r="AZ28" i="6"/>
  <c r="BA28" i="6" s="1"/>
  <c r="AZ26" i="6"/>
  <c r="BA26" i="6" s="1"/>
  <c r="AZ25" i="6"/>
  <c r="BA25" i="6" s="1"/>
  <c r="AZ29" i="6"/>
  <c r="BA29" i="6" s="1"/>
  <c r="AZ19" i="6"/>
  <c r="BA19" i="6" s="1"/>
  <c r="AZ18" i="6"/>
  <c r="BA18" i="6" s="1"/>
  <c r="AZ16" i="6"/>
  <c r="BA16" i="6" s="1"/>
  <c r="AZ13" i="6"/>
  <c r="BA13" i="6" s="1"/>
  <c r="AZ12" i="6"/>
  <c r="BA12" i="6" s="1"/>
  <c r="AZ27" i="6"/>
  <c r="BA27" i="6" s="1"/>
  <c r="AZ24" i="6"/>
  <c r="BA24" i="6" s="1"/>
  <c r="AZ20" i="6"/>
  <c r="BA20" i="6" s="1"/>
  <c r="BI11" i="6" l="1"/>
  <c r="BJ11" i="6"/>
  <c r="BK11" i="6"/>
  <c r="J7" i="7"/>
  <c r="BZ10" i="2" l="1"/>
  <c r="BZ11" i="2"/>
  <c r="BZ12" i="2"/>
  <c r="BZ13" i="2"/>
  <c r="BZ14" i="2"/>
  <c r="BZ15" i="2"/>
  <c r="BZ16" i="2"/>
  <c r="BZ17" i="2"/>
  <c r="BZ18" i="2"/>
  <c r="BZ19" i="2"/>
  <c r="BZ9" i="2"/>
  <c r="BB8" i="2" l="1"/>
  <c r="BC8" i="2"/>
  <c r="BD8" i="2"/>
  <c r="BE8" i="2"/>
  <c r="BF8" i="2"/>
  <c r="BG8" i="2"/>
  <c r="BH8" i="2"/>
  <c r="BI8" i="2"/>
  <c r="BJ8" i="2"/>
  <c r="BK8" i="2"/>
  <c r="BL8" i="2"/>
  <c r="M7" i="6" l="1"/>
  <c r="N7" i="6"/>
  <c r="O7" i="6"/>
  <c r="AQ7" i="6"/>
  <c r="AW8" i="7" l="1"/>
  <c r="AS8" i="7"/>
  <c r="AR9" i="6"/>
  <c r="AR11" i="6"/>
  <c r="AR10" i="6"/>
  <c r="AR8" i="6"/>
  <c r="BV10" i="4"/>
  <c r="BV12" i="4"/>
  <c r="BV13" i="4"/>
  <c r="BV14" i="4"/>
  <c r="BV15" i="4"/>
  <c r="BV16" i="4"/>
  <c r="BV19" i="4"/>
  <c r="BV20" i="4"/>
  <c r="BV21" i="4"/>
  <c r="BV22" i="4"/>
  <c r="BV23" i="4"/>
  <c r="BV25" i="4"/>
  <c r="BV27" i="4"/>
  <c r="BV28" i="4"/>
  <c r="BV24" i="4"/>
  <c r="BV17" i="4"/>
  <c r="BV11" i="4"/>
  <c r="BV18" i="4"/>
  <c r="BV8" i="4"/>
  <c r="BV7" i="4" l="1"/>
  <c r="AR7" i="6"/>
  <c r="E7" i="7"/>
  <c r="F7" i="7"/>
  <c r="G7" i="7"/>
  <c r="H7" i="7"/>
  <c r="I7" i="7"/>
  <c r="K7" i="7"/>
  <c r="AS7" i="7"/>
  <c r="BW7" i="4" l="1"/>
  <c r="BV9" i="5"/>
  <c r="BW9" i="5"/>
  <c r="BX9" i="5"/>
  <c r="BU10" i="5"/>
  <c r="BV10" i="5"/>
  <c r="BW10" i="5"/>
  <c r="BX10" i="5"/>
  <c r="BU11" i="5"/>
  <c r="BV11" i="5"/>
  <c r="BW11" i="5"/>
  <c r="BX11" i="5"/>
  <c r="BU12" i="5"/>
  <c r="BV12" i="5"/>
  <c r="BW12" i="5"/>
  <c r="BX12" i="5"/>
  <c r="BU13" i="5"/>
  <c r="BV13" i="5"/>
  <c r="BW13" i="5"/>
  <c r="BX13" i="5"/>
  <c r="BU14" i="5"/>
  <c r="BV14" i="5"/>
  <c r="BW14" i="5"/>
  <c r="BX14" i="5"/>
  <c r="L7" i="6"/>
  <c r="BR10" i="2"/>
  <c r="BS10" i="2"/>
  <c r="BT10" i="2"/>
  <c r="BU10" i="2"/>
  <c r="BV10" i="2"/>
  <c r="BR11" i="2"/>
  <c r="BS11" i="2"/>
  <c r="BT11" i="2"/>
  <c r="BU11" i="2"/>
  <c r="BV11" i="2"/>
  <c r="BR12" i="2"/>
  <c r="BS12" i="2"/>
  <c r="BT12" i="2"/>
  <c r="BU12" i="2"/>
  <c r="BV12" i="2"/>
  <c r="BR13" i="2"/>
  <c r="BS13" i="2"/>
  <c r="BT13" i="2"/>
  <c r="BU13" i="2"/>
  <c r="BV13" i="2"/>
  <c r="BR16" i="2"/>
  <c r="BS16" i="2"/>
  <c r="BT16" i="2"/>
  <c r="BU16" i="2"/>
  <c r="BV16" i="2"/>
  <c r="BR17" i="2"/>
  <c r="BS17" i="2"/>
  <c r="BT17" i="2"/>
  <c r="BU17" i="2"/>
  <c r="BV17" i="2"/>
  <c r="BR18" i="2"/>
  <c r="BS18" i="2"/>
  <c r="BT18" i="2"/>
  <c r="BU18" i="2"/>
  <c r="BV18" i="2"/>
  <c r="BR19" i="2"/>
  <c r="BS19" i="2"/>
  <c r="BT19" i="2"/>
  <c r="BU19" i="2"/>
  <c r="BV19" i="2"/>
  <c r="BV9" i="2"/>
  <c r="BU9" i="2"/>
  <c r="BT9" i="2"/>
  <c r="BS9" i="2"/>
  <c r="BR9" i="2"/>
  <c r="BR18" i="4"/>
  <c r="BS18" i="4"/>
  <c r="BT18" i="4"/>
  <c r="BU18" i="4"/>
  <c r="BZ18" i="4"/>
  <c r="CA18" i="4"/>
  <c r="CB18" i="4"/>
  <c r="CC18" i="4"/>
  <c r="BR11" i="4"/>
  <c r="BS11" i="4"/>
  <c r="BT11" i="4"/>
  <c r="BU11" i="4"/>
  <c r="BZ11" i="4"/>
  <c r="CA11" i="4"/>
  <c r="CB11" i="4"/>
  <c r="CC11" i="4"/>
  <c r="BR24" i="4"/>
  <c r="BS24" i="4"/>
  <c r="BT24" i="4"/>
  <c r="BU24" i="4"/>
  <c r="BZ24" i="4"/>
  <c r="CA24" i="4"/>
  <c r="CB24" i="4"/>
  <c r="CC24" i="4"/>
  <c r="BZ10" i="4"/>
  <c r="BZ12" i="4"/>
  <c r="BZ13" i="4"/>
  <c r="BZ14" i="4"/>
  <c r="BZ15" i="4"/>
  <c r="BZ16" i="4"/>
  <c r="BZ19" i="4"/>
  <c r="BZ20" i="4"/>
  <c r="BZ21" i="4"/>
  <c r="BZ22" i="4"/>
  <c r="BZ23" i="4"/>
  <c r="BZ25" i="4"/>
  <c r="BZ27" i="4"/>
  <c r="BZ28" i="4"/>
  <c r="BZ17" i="4"/>
  <c r="CA10" i="4"/>
  <c r="CB10" i="4"/>
  <c r="CC10" i="4"/>
  <c r="CA12" i="4"/>
  <c r="CB12" i="4"/>
  <c r="CC12" i="4"/>
  <c r="CA13" i="4"/>
  <c r="CB13" i="4"/>
  <c r="CC13" i="4"/>
  <c r="CA14" i="4"/>
  <c r="CB14" i="4"/>
  <c r="CC14" i="4"/>
  <c r="CA15" i="4"/>
  <c r="CB15" i="4"/>
  <c r="CC15" i="4"/>
  <c r="CA16" i="4"/>
  <c r="CB16" i="4"/>
  <c r="CC16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5" i="4"/>
  <c r="CB25" i="4"/>
  <c r="CC25" i="4"/>
  <c r="CA27" i="4"/>
  <c r="CB27" i="4"/>
  <c r="CC27" i="4"/>
  <c r="CA28" i="4"/>
  <c r="CB28" i="4"/>
  <c r="CC28" i="4"/>
  <c r="CA17" i="4"/>
  <c r="CB17" i="4"/>
  <c r="CC17" i="4"/>
  <c r="CC8" i="4"/>
  <c r="CB8" i="4"/>
  <c r="AV9" i="6"/>
  <c r="AW9" i="6"/>
  <c r="AX9" i="6"/>
  <c r="AY9" i="6"/>
  <c r="AV11" i="6"/>
  <c r="AW11" i="6"/>
  <c r="AX11" i="6"/>
  <c r="AY11" i="6"/>
  <c r="AV10" i="6"/>
  <c r="AW10" i="6"/>
  <c r="AX10" i="6"/>
  <c r="AY10" i="6"/>
  <c r="F7" i="6"/>
  <c r="G7" i="6"/>
  <c r="H7" i="6"/>
  <c r="I7" i="6"/>
  <c r="J7" i="6"/>
  <c r="K7" i="6"/>
  <c r="E7" i="6"/>
  <c r="AW13" i="7"/>
  <c r="AW12" i="7"/>
  <c r="AW11" i="7"/>
  <c r="AW10" i="7"/>
  <c r="AW9" i="7"/>
  <c r="AW7" i="7" s="1"/>
  <c r="AY8" i="6"/>
  <c r="AX8" i="6"/>
  <c r="AW8" i="6"/>
  <c r="AV8" i="6"/>
  <c r="BM12" i="2"/>
  <c r="BN12" i="2"/>
  <c r="BO12" i="2"/>
  <c r="BP12" i="2"/>
  <c r="BM13" i="2"/>
  <c r="BN13" i="2"/>
  <c r="BO13" i="2"/>
  <c r="BP13" i="2"/>
  <c r="BM16" i="2"/>
  <c r="BN16" i="2"/>
  <c r="BO16" i="2"/>
  <c r="BP16" i="2"/>
  <c r="BM17" i="2"/>
  <c r="BN17" i="2"/>
  <c r="BO17" i="2"/>
  <c r="BP17" i="2"/>
  <c r="BM18" i="2"/>
  <c r="BN18" i="2"/>
  <c r="BO18" i="2"/>
  <c r="BP18" i="2"/>
  <c r="BM19" i="2"/>
  <c r="BN19" i="2"/>
  <c r="BO19" i="2"/>
  <c r="BP19" i="2"/>
  <c r="BQ10" i="2"/>
  <c r="BQ11" i="2"/>
  <c r="BQ12" i="2"/>
  <c r="BQ13" i="2"/>
  <c r="BQ16" i="2"/>
  <c r="BQ17" i="2"/>
  <c r="BQ18" i="2"/>
  <c r="BQ19" i="2"/>
  <c r="BQ9" i="2"/>
  <c r="AR8" i="2"/>
  <c r="AS8" i="2"/>
  <c r="AT8" i="2"/>
  <c r="AU8" i="2"/>
  <c r="AV8" i="2"/>
  <c r="AW8" i="2"/>
  <c r="AX8" i="2"/>
  <c r="AY8" i="2"/>
  <c r="AZ8" i="2"/>
  <c r="BA8" i="2"/>
  <c r="BN9" i="2"/>
  <c r="BO9" i="2"/>
  <c r="BP9" i="2"/>
  <c r="BU10" i="4"/>
  <c r="BU12" i="4"/>
  <c r="BU13" i="4"/>
  <c r="BU14" i="4"/>
  <c r="BU15" i="4"/>
  <c r="BU16" i="4"/>
  <c r="BU19" i="4"/>
  <c r="BU20" i="4"/>
  <c r="BU21" i="4"/>
  <c r="BU22" i="4"/>
  <c r="BU23" i="4"/>
  <c r="BU25" i="4"/>
  <c r="BU27" i="4"/>
  <c r="BU28" i="4"/>
  <c r="BU17" i="4"/>
  <c r="BU8" i="4"/>
  <c r="BP10" i="2"/>
  <c r="BP8" i="2" s="1"/>
  <c r="BP11" i="2"/>
  <c r="U8" i="2"/>
  <c r="V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BM9" i="5"/>
  <c r="BO9" i="5"/>
  <c r="BM10" i="5"/>
  <c r="BO10" i="5"/>
  <c r="BM11" i="5"/>
  <c r="BO11" i="5"/>
  <c r="BM12" i="5"/>
  <c r="BO12" i="5"/>
  <c r="BM13" i="5"/>
  <c r="BO13" i="5"/>
  <c r="BM14" i="5"/>
  <c r="BO14" i="5"/>
  <c r="BR8" i="4"/>
  <c r="BS8" i="4"/>
  <c r="BT8" i="4"/>
  <c r="BR10" i="4"/>
  <c r="BS10" i="4"/>
  <c r="BT10" i="4"/>
  <c r="BR12" i="4"/>
  <c r="BS12" i="4"/>
  <c r="BT12" i="4"/>
  <c r="BR13" i="4"/>
  <c r="BS13" i="4"/>
  <c r="BT13" i="4"/>
  <c r="BR14" i="4"/>
  <c r="BS14" i="4"/>
  <c r="BT14" i="4"/>
  <c r="BR15" i="4"/>
  <c r="BS15" i="4"/>
  <c r="BT15" i="4"/>
  <c r="BR16" i="4"/>
  <c r="BS16" i="4"/>
  <c r="BT16" i="4"/>
  <c r="BR19" i="4"/>
  <c r="BS19" i="4"/>
  <c r="BT19" i="4"/>
  <c r="BR20" i="4"/>
  <c r="BS20" i="4"/>
  <c r="BT20" i="4"/>
  <c r="BR21" i="4"/>
  <c r="BS21" i="4"/>
  <c r="BT21" i="4"/>
  <c r="BR22" i="4"/>
  <c r="BS22" i="4"/>
  <c r="BT22" i="4"/>
  <c r="BR23" i="4"/>
  <c r="BS23" i="4"/>
  <c r="BT23" i="4"/>
  <c r="BR25" i="4"/>
  <c r="BS25" i="4"/>
  <c r="BT25" i="4"/>
  <c r="BR27" i="4"/>
  <c r="BS27" i="4"/>
  <c r="BT27" i="4"/>
  <c r="BR28" i="4"/>
  <c r="BS28" i="4"/>
  <c r="BT28" i="4"/>
  <c r="BR17" i="4"/>
  <c r="BS17" i="4"/>
  <c r="BT17" i="4"/>
  <c r="BM10" i="2"/>
  <c r="BN10" i="2"/>
  <c r="BO10" i="2"/>
  <c r="BM11" i="2"/>
  <c r="BN11" i="2"/>
  <c r="BO11" i="2"/>
  <c r="CD10" i="4" l="1"/>
  <c r="CE10" i="4" s="1"/>
  <c r="BM8" i="2"/>
  <c r="BY11" i="5"/>
  <c r="BZ11" i="5" s="1"/>
  <c r="BN8" i="2"/>
  <c r="BN8" i="5"/>
  <c r="BY10" i="5"/>
  <c r="BZ10" i="5" s="1"/>
  <c r="BM8" i="5"/>
  <c r="CD14" i="4"/>
  <c r="CE14" i="4" s="1"/>
  <c r="CD12" i="4"/>
  <c r="CE12" i="4" s="1"/>
  <c r="BH8" i="1"/>
  <c r="BI8" i="1"/>
  <c r="BY9" i="5"/>
  <c r="BZ9" i="5" s="1"/>
  <c r="BO8" i="5"/>
  <c r="BP8" i="5"/>
  <c r="BO8" i="2"/>
  <c r="BJ8" i="1"/>
  <c r="BQ8" i="5"/>
  <c r="AV7" i="7"/>
  <c r="BT7" i="4"/>
  <c r="BR7" i="4"/>
  <c r="BU7" i="4"/>
  <c r="BS7" i="4"/>
  <c r="CD24" i="4"/>
  <c r="CE24" i="4" s="1"/>
  <c r="CD18" i="4"/>
  <c r="CE18" i="4" s="1"/>
  <c r="BZ7" i="4"/>
  <c r="CD11" i="4"/>
  <c r="CE11" i="4" s="1"/>
  <c r="CD27" i="4"/>
  <c r="CE27" i="4" s="1"/>
  <c r="CD25" i="4"/>
  <c r="CE25" i="4" s="1"/>
  <c r="CD23" i="4"/>
  <c r="CE23" i="4" s="1"/>
  <c r="CD22" i="4"/>
  <c r="CE22" i="4" s="1"/>
  <c r="CD20" i="4"/>
  <c r="CE20" i="4" s="1"/>
  <c r="CD15" i="4"/>
  <c r="CE15" i="4" s="1"/>
  <c r="CD13" i="4"/>
  <c r="CE13" i="4" s="1"/>
  <c r="BW13" i="2"/>
  <c r="BX13" i="2" s="1"/>
  <c r="AS7" i="6"/>
  <c r="CD8" i="4"/>
  <c r="CN8" i="4" s="1"/>
  <c r="CD17" i="4"/>
  <c r="CE17" i="4" s="1"/>
  <c r="CD28" i="4"/>
  <c r="CE28" i="4" s="1"/>
  <c r="CD21" i="4"/>
  <c r="CE21" i="4" s="1"/>
  <c r="CD19" i="4"/>
  <c r="CE19" i="4" s="1"/>
  <c r="CD16" i="4"/>
  <c r="CE16" i="4" s="1"/>
  <c r="BB9" i="7"/>
  <c r="BB10" i="7"/>
  <c r="BB11" i="7"/>
  <c r="BB13" i="7"/>
  <c r="BQ8" i="2"/>
  <c r="BP8" i="1"/>
  <c r="BW9" i="2"/>
  <c r="BX9" i="2" s="1"/>
  <c r="BW19" i="2"/>
  <c r="BX19" i="2" s="1"/>
  <c r="BW18" i="2"/>
  <c r="BX18" i="2" s="1"/>
  <c r="BW17" i="2"/>
  <c r="BX17" i="2" s="1"/>
  <c r="BW16" i="2"/>
  <c r="BX16" i="2" s="1"/>
  <c r="BW12" i="2"/>
  <c r="BX12" i="2" s="1"/>
  <c r="BW11" i="2"/>
  <c r="BX11" i="2" s="1"/>
  <c r="BW10" i="2"/>
  <c r="BX10" i="2" s="1"/>
  <c r="BY14" i="5"/>
  <c r="BZ14" i="5" s="1"/>
  <c r="BY13" i="5"/>
  <c r="BZ13" i="5" s="1"/>
  <c r="BY12" i="5"/>
  <c r="BZ12" i="5" s="1"/>
  <c r="BU8" i="5"/>
  <c r="BB8" i="7"/>
  <c r="BB12" i="7"/>
  <c r="AZ9" i="6"/>
  <c r="BA9" i="6" s="1"/>
  <c r="AV7" i="6"/>
  <c r="AZ8" i="6"/>
  <c r="BA8" i="6" s="1"/>
  <c r="AZ10" i="6"/>
  <c r="BA10" i="6" s="1"/>
  <c r="AZ11" i="6"/>
  <c r="BA11" i="6" s="1"/>
  <c r="BS8" i="2"/>
  <c r="CN28" i="4" l="1"/>
  <c r="CM28" i="4"/>
  <c r="CO28" i="4"/>
  <c r="CN18" i="4"/>
  <c r="CN24" i="4"/>
  <c r="CO10" i="4"/>
  <c r="CM13" i="4"/>
  <c r="CN14" i="4"/>
  <c r="CM16" i="4"/>
  <c r="CM19" i="4"/>
  <c r="CM20" i="4"/>
  <c r="CM21" i="4"/>
  <c r="CN22" i="4"/>
  <c r="CM25" i="4"/>
  <c r="CN27" i="4"/>
  <c r="CO18" i="4"/>
  <c r="CO11" i="4"/>
  <c r="CO24" i="4"/>
  <c r="CM12" i="4"/>
  <c r="CN13" i="4"/>
  <c r="CO14" i="4"/>
  <c r="CO15" i="4"/>
  <c r="CN19" i="4"/>
  <c r="CN21" i="4"/>
  <c r="CO22" i="4"/>
  <c r="CO23" i="4"/>
  <c r="CM27" i="4"/>
  <c r="CE8" i="4"/>
  <c r="CM8" i="4"/>
  <c r="CN11" i="4"/>
  <c r="CM10" i="4"/>
  <c r="CN12" i="4"/>
  <c r="CO13" i="4"/>
  <c r="CN15" i="4"/>
  <c r="CO16" i="4"/>
  <c r="CO19" i="4"/>
  <c r="CO20" i="4"/>
  <c r="CO21" i="4"/>
  <c r="CN23" i="4"/>
  <c r="CO25" i="4"/>
  <c r="CM18" i="4"/>
  <c r="CM11" i="4"/>
  <c r="CM24" i="4"/>
  <c r="CN10" i="4"/>
  <c r="CO12" i="4"/>
  <c r="CM14" i="4"/>
  <c r="CM15" i="4"/>
  <c r="CN16" i="4"/>
  <c r="CN20" i="4"/>
  <c r="CM22" i="4"/>
  <c r="CM23" i="4"/>
  <c r="CN25" i="4"/>
  <c r="CO27" i="4"/>
  <c r="CO8" i="4"/>
  <c r="CN17" i="4"/>
  <c r="CM17" i="4"/>
  <c r="CO17" i="4"/>
  <c r="CI17" i="5"/>
  <c r="CI19" i="5"/>
  <c r="CH17" i="5"/>
  <c r="CH19" i="5"/>
  <c r="CJ17" i="5"/>
  <c r="CJ19" i="5"/>
  <c r="CJ22" i="5"/>
  <c r="CI22" i="5"/>
  <c r="CJ20" i="5"/>
  <c r="CJ16" i="5"/>
  <c r="CJ18" i="5"/>
  <c r="CJ21" i="5"/>
  <c r="CI18" i="5"/>
  <c r="CH16" i="5"/>
  <c r="CH22" i="5"/>
  <c r="CH20" i="5"/>
  <c r="CH18" i="5"/>
  <c r="CH21" i="5"/>
  <c r="CI16" i="5"/>
  <c r="CI20" i="5"/>
  <c r="CI21" i="5"/>
  <c r="CI9" i="5"/>
  <c r="CI11" i="5"/>
  <c r="CI13" i="5"/>
  <c r="CH9" i="5"/>
  <c r="CH10" i="5"/>
  <c r="CH11" i="5"/>
  <c r="CH12" i="5"/>
  <c r="CH13" i="5"/>
  <c r="CH14" i="5"/>
  <c r="CI10" i="5"/>
  <c r="CI12" i="5"/>
  <c r="CI14" i="5"/>
  <c r="CJ9" i="5"/>
  <c r="CJ10" i="5"/>
  <c r="CJ11" i="5"/>
  <c r="CJ12" i="5"/>
  <c r="CJ13" i="5"/>
  <c r="CJ14" i="5"/>
  <c r="BK10" i="6"/>
  <c r="BI10" i="6"/>
  <c r="BJ10" i="6"/>
  <c r="BK9" i="6"/>
  <c r="BI9" i="6"/>
  <c r="BJ9" i="6"/>
  <c r="BK8" i="6"/>
  <c r="BI8" i="6"/>
  <c r="BJ8" i="6"/>
  <c r="BK7" i="6"/>
  <c r="BJ7" i="6"/>
  <c r="BI7" i="6"/>
</calcChain>
</file>

<file path=xl/sharedStrings.xml><?xml version="1.0" encoding="utf-8"?>
<sst xmlns="http://schemas.openxmlformats.org/spreadsheetml/2006/main" count="743" uniqueCount="312">
  <si>
    <t>1 курс</t>
  </si>
  <si>
    <t>1 семестр</t>
  </si>
  <si>
    <t>№ п/п</t>
  </si>
  <si>
    <t>П.І.Б.</t>
  </si>
  <si>
    <t>Комерч</t>
  </si>
  <si>
    <t>Группа</t>
  </si>
  <si>
    <t>Ср. бал 1 семестр</t>
  </si>
  <si>
    <t>Ср.балл</t>
  </si>
  <si>
    <t>оценок «отлично»</t>
  </si>
  <si>
    <t>оценок «хорошо»</t>
  </si>
  <si>
    <t>оценок «удовлетворительно»</t>
  </si>
  <si>
    <t>Всего оценок</t>
  </si>
  <si>
    <t>% оценок «отлично»</t>
  </si>
  <si>
    <t>ПМК/ІСПИТ</t>
  </si>
  <si>
    <t>ПМК</t>
  </si>
  <si>
    <t>Іспит</t>
  </si>
  <si>
    <t>СЕРЕДНІЙ БАЛ ПО ПРЕДМ,</t>
  </si>
  <si>
    <t>К</t>
  </si>
  <si>
    <t>ИТОГИ</t>
  </si>
  <si>
    <t>Абсолютная успеваемость</t>
  </si>
  <si>
    <t>Качественная успеваемость</t>
  </si>
  <si>
    <t>група</t>
  </si>
  <si>
    <t>ІСПИТ</t>
  </si>
  <si>
    <t>Финан</t>
  </si>
  <si>
    <t>Ср. бал 2 семестр</t>
  </si>
  <si>
    <t>2 семестр</t>
  </si>
  <si>
    <t>Ср. бал 3 семестр</t>
  </si>
  <si>
    <t>3 семестр</t>
  </si>
  <si>
    <t>2 курс</t>
  </si>
  <si>
    <t>ВИКЛАДАЧ</t>
  </si>
  <si>
    <t>Кількість годин</t>
  </si>
  <si>
    <t>Тип дисципліни</t>
  </si>
  <si>
    <t>СЕРЕДНІЙ БАЛ</t>
  </si>
  <si>
    <t>Аналіз успішності студентів</t>
  </si>
  <si>
    <t>Ср. бал 4 семестр</t>
  </si>
  <si>
    <t>Кількість годин на семестр</t>
  </si>
  <si>
    <t>Всього годин за навчальний рік</t>
  </si>
  <si>
    <t>4 семестр</t>
  </si>
  <si>
    <t>Ср. бал 5 семестр</t>
  </si>
  <si>
    <t>Ср. бал 6 семестр</t>
  </si>
  <si>
    <t>3 курс</t>
  </si>
  <si>
    <t>5 семестр</t>
  </si>
  <si>
    <t>6 семестр</t>
  </si>
  <si>
    <t>Фізичне виховання</t>
  </si>
  <si>
    <t>Видавнича справа і технічне редагування Сисоєва Ю.А.</t>
  </si>
  <si>
    <t>Бази даних Федько В.В.</t>
  </si>
  <si>
    <t>6.04.16.16.01</t>
  </si>
  <si>
    <t>Технологія фотореєстраційних процесів Грабовський Є.М.</t>
  </si>
  <si>
    <t>Додрукарське опрацювання інформації  Назарова С.О.</t>
  </si>
  <si>
    <t>Системи перетворення та обробки інформації у видавничій справі  Пандорін О.К., Грабовський Є.М.</t>
  </si>
  <si>
    <t>Політологія Коротков Д.С.</t>
  </si>
  <si>
    <t>Соціологія і психологія Мажник Н.І.</t>
  </si>
  <si>
    <t>Основи проектування Web-видань                  Молчанов В.П.</t>
  </si>
  <si>
    <t>Українська  мова (за професійним спрямуванням) Казимир І.І.</t>
  </si>
  <si>
    <t>Філософія  Коротков Д.Ю.</t>
  </si>
  <si>
    <t>Технології ООП Бондар І.О.</t>
  </si>
  <si>
    <t>Ср. бал1 семестр</t>
  </si>
  <si>
    <t>Ср. бал2 семестр</t>
  </si>
  <si>
    <t>Ср. бал3 семестр</t>
  </si>
  <si>
    <t>Теорія інформації і кодування Руденко О.Г.</t>
  </si>
  <si>
    <t>Комплексний курсовий проект з проектування</t>
  </si>
  <si>
    <t>Іноземна мова (за професійним спрямуванням) Полежаєва О.В.</t>
  </si>
  <si>
    <t>7 семестр</t>
  </si>
  <si>
    <t>8 семестр</t>
  </si>
  <si>
    <t>Ср. бал 7 семестр</t>
  </si>
  <si>
    <t>Ср. бал 8 семестр</t>
  </si>
  <si>
    <t>Виробнича практика</t>
  </si>
  <si>
    <t>Комп'ютерні мережі та захист інформації</t>
  </si>
  <si>
    <t>Основи підприємницької діяльності Кривобок К.В.</t>
  </si>
  <si>
    <t>Технологія WEB-дизайну Молчанов В.П.</t>
  </si>
  <si>
    <t>Економічна теорія Пивавар І.В.</t>
  </si>
  <si>
    <t>Материалознавство Дитиненко С.О.</t>
  </si>
  <si>
    <t>Междисциплінарний курсовий проект Сисоєва Ю.А.</t>
  </si>
  <si>
    <t>Технологічні процеси видавничо-поліграфічної справи Оленич М.М.</t>
  </si>
  <si>
    <t>Тримірне моделювання Гаврилов В.П.</t>
  </si>
  <si>
    <t>Додрукарське опрацювання інформації Назарова С.О.</t>
  </si>
  <si>
    <t>Андрусик Євгеній Валерійович</t>
  </si>
  <si>
    <t>Білоусова Анастасія Костянтинівна</t>
  </si>
  <si>
    <t>Кудрявець Денис Валерійович</t>
  </si>
  <si>
    <t>Пожарська Ірина Сергіївна</t>
  </si>
  <si>
    <t>Руда Олена Андріївна</t>
  </si>
  <si>
    <t>Хагалі Алі Аділь</t>
  </si>
  <si>
    <t>Ходарєв Ярослав Миколайович</t>
  </si>
  <si>
    <t>Іноземна мова</t>
  </si>
  <si>
    <t>Навчальна дісципліна технологічного спрямування</t>
  </si>
  <si>
    <t>Інформатика Гороховатський О.В.</t>
  </si>
  <si>
    <t>Вища математика Воронін А.В.</t>
  </si>
  <si>
    <t>Політична економія Шифріна Н.І.</t>
  </si>
  <si>
    <t>Українська мова (за проф. спрямуванням) Кириченко Ю.С.</t>
  </si>
  <si>
    <t>6.04.051.100.17.01</t>
  </si>
  <si>
    <t>Кісельов Олександр Віталійович</t>
  </si>
  <si>
    <t>Надточа Катерина Сергіївна</t>
  </si>
  <si>
    <t>Савченко Діана Олегівна</t>
  </si>
  <si>
    <t>Навчальна практика Університетська освіта Сєрова І.А.</t>
  </si>
  <si>
    <t>Маншиліна Ганна Дмитріївна</t>
  </si>
  <si>
    <t>Сердюк Вадим Євгенович</t>
  </si>
  <si>
    <t>6.04.051.120.17.01</t>
  </si>
  <si>
    <t>Мікроекономіка Литвиненко А.В.</t>
  </si>
  <si>
    <t>Макроекономіка  Пономаренко О.О.</t>
  </si>
  <si>
    <t>Тренінг-курс ''Безпека життєдіяльності'' Івашура А.А.</t>
  </si>
  <si>
    <t>Теорія ймовірностей та математична статистика Воронін А.В.</t>
  </si>
  <si>
    <t>Філософія Кузь О.М.</t>
  </si>
  <si>
    <t>Соціальна та економічна історія України Пастушенко А.О.</t>
  </si>
  <si>
    <t>Іноземна мова (за професійним спрямуванням)</t>
  </si>
  <si>
    <t>Єрофєєва Дар'я Сергіївна</t>
  </si>
  <si>
    <t>Жаров Олександр Олександрович</t>
  </si>
  <si>
    <t>Карлов Дмитро Сергійович</t>
  </si>
  <si>
    <t>Крохін Владислав Костянтинович</t>
  </si>
  <si>
    <t>Нетеса Артем Сергійович</t>
  </si>
  <si>
    <t>6.04.121.012.17.01</t>
  </si>
  <si>
    <t>Комп'ютерні мережі Мінухін С.В.</t>
  </si>
  <si>
    <t xml:space="preserve">Комплексний курсовий проект з програмування </t>
  </si>
  <si>
    <t xml:space="preserve">Іноземна мова (за професійним спрямуванням) </t>
  </si>
  <si>
    <t>Алгоритми та структури даних  Щербаков О.В.</t>
  </si>
  <si>
    <t>Тренінг-курс "Вступ до інженерії програмного забезпечення"  Беседовський О.М.</t>
  </si>
  <si>
    <t>Управління IT проектами Знахур С.В.</t>
  </si>
  <si>
    <t>Основи об'єктно-орієнтованого програмування Щербаков О.В.</t>
  </si>
  <si>
    <t>Програмування інтернет Парфьонов Ю.Е.</t>
  </si>
  <si>
    <t>Якість програмного забезпечення та тестування Скорін Ю.І.</t>
  </si>
  <si>
    <t>Інженерія програмного забезпечення Золотарьова І.О.</t>
  </si>
  <si>
    <t>Веб-технології та веб-дизайн  Алексієв В.О.</t>
  </si>
  <si>
    <t>Алгоритми та структури даних Щербаков О.В.</t>
  </si>
  <si>
    <t>Тренінг-курс "Вступ до комп'ютерних наук"  Золотарьова І.О.</t>
  </si>
  <si>
    <t xml:space="preserve">Системний аналіз та проектування інформаційних систем   Ушакова І.О. </t>
  </si>
  <si>
    <t>Бабич Марина Юріївна</t>
  </si>
  <si>
    <t>Безмощук Анатолій Сергійович</t>
  </si>
  <si>
    <t>Бишов Владислав Андрійович</t>
  </si>
  <si>
    <t>Бондаренко Микита Антонович</t>
  </si>
  <si>
    <t>Бритвін Олег Вікторович</t>
  </si>
  <si>
    <t>Клютко Владислав Юрійович</t>
  </si>
  <si>
    <t>Колесніков Олексій Павлович</t>
  </si>
  <si>
    <t xml:space="preserve">Луценко Оксана Сергіївна </t>
  </si>
  <si>
    <t>Маренич Денис Ігорович</t>
  </si>
  <si>
    <t>Матяш Юлія Олександрівна</t>
  </si>
  <si>
    <t>Мафтуляк Денис Сергійович</t>
  </si>
  <si>
    <t>Москаленко Євгеній Олександрович</t>
  </si>
  <si>
    <t>Нікітенко Дмитро Миколайович</t>
  </si>
  <si>
    <t>Пацера Дарина Юріївна</t>
  </si>
  <si>
    <t>Трофименко Марія Юріївна</t>
  </si>
  <si>
    <t>Худякова Аліна Михайлівна</t>
  </si>
  <si>
    <t>Шварко Максим Олександрович</t>
  </si>
  <si>
    <t>6.04.122.012.17.01</t>
  </si>
  <si>
    <t xml:space="preserve">Комплексний курсовий проект: Проектування </t>
  </si>
  <si>
    <t>Тренінг з основ управління ІТ-проектами Алексієв В.О.</t>
  </si>
  <si>
    <t>Сучасні JAVA-технології Поляков А.О.</t>
  </si>
  <si>
    <t>Технології БД Федько В.В.</t>
  </si>
  <si>
    <t>Технології розробки та тестування програмного забезпечення Золотарьова І.О.</t>
  </si>
  <si>
    <t>Іноземна мова (за професійним спрямуванням)  Полежаєва О.В.</t>
  </si>
  <si>
    <t>Біда Богдан Олексійович</t>
  </si>
  <si>
    <t>Кіях Максим Віталійович</t>
  </si>
  <si>
    <t>Котелевець Єгор Костянтинович</t>
  </si>
  <si>
    <t>Лубінець Олександр Русланович</t>
  </si>
  <si>
    <t>Підгірний Юрій Сергійович</t>
  </si>
  <si>
    <t>Поляков Денис Максимович</t>
  </si>
  <si>
    <t>Токар Олександр Олесандрович</t>
  </si>
  <si>
    <t>Тягло Євген Ігорович</t>
  </si>
  <si>
    <t>Запрягайло Владислав Ігорович</t>
  </si>
  <si>
    <t>Лавро Олена Юріївна</t>
  </si>
  <si>
    <t>Білодід Олександр Юрійович</t>
  </si>
  <si>
    <t>Мірошниченко Максим Олександрович</t>
  </si>
  <si>
    <t>Клизуб Олексій Сергійович</t>
  </si>
  <si>
    <t>Клочков Гліб Ігорович</t>
  </si>
  <si>
    <t>Токарев Михайло Ігорович</t>
  </si>
  <si>
    <t>Бєляніна Катерина Ігорівна</t>
  </si>
  <si>
    <t>Затона Маргарита Вікторівна</t>
  </si>
  <si>
    <t>Кірєєва Юлія Олександрівна</t>
  </si>
  <si>
    <t>Малова Олена Ігорівна</t>
  </si>
  <si>
    <t>Терських Дар`я Олександрівна</t>
  </si>
  <si>
    <t>Філіпчук Анастасія Сергіївна</t>
  </si>
  <si>
    <t>Долотін Олег Дмитрович</t>
  </si>
  <si>
    <t>Круглікова Поліна Андріївна</t>
  </si>
  <si>
    <t>Назаренко Данило Євгенович</t>
  </si>
  <si>
    <t>Панков Кирило Андрійович</t>
  </si>
  <si>
    <t>Пшеничний Олександр Петрович</t>
  </si>
  <si>
    <t>Тренінг-курс Основи охорони праці Михайлова Є.О.</t>
  </si>
  <si>
    <t>Паралельні та розподілені обчислення Мінухін С.В.</t>
  </si>
  <si>
    <t>Безпека програм та даних Євсеєв С.П.</t>
  </si>
  <si>
    <t>Іноземна мова академічної та професійної комунікації</t>
  </si>
  <si>
    <t>Мобільні технології Федорченко В.М.</t>
  </si>
  <si>
    <t>Програмування графіки Бурдаєв В.П.</t>
  </si>
  <si>
    <t>Системне програмування Голубничий Д.Ю.</t>
  </si>
  <si>
    <t>Розподілені та паралельні обчислення Мінухін С.В.</t>
  </si>
  <si>
    <t>Технології тестування програмного забезпечення Скорін Ю.І.</t>
  </si>
  <si>
    <t>Системи штучного інтелекту Бодянський Є.В.</t>
  </si>
  <si>
    <t>Захист інформації Євсеєв С.П.</t>
  </si>
  <si>
    <t>Веб-програмування Алексієв В.О.</t>
  </si>
  <si>
    <t>Інтелектуальна власність Єрофєєнко Л.В.</t>
  </si>
  <si>
    <t>Оборожний Юрій Олександрович</t>
  </si>
  <si>
    <t>Комплексний тренінг Плоха О.Б.</t>
  </si>
  <si>
    <t>Переддипломна практика</t>
  </si>
  <si>
    <t>Архітектура та проектування програмного забезпечення Холодкова А.В.</t>
  </si>
  <si>
    <t>Технології програмування Холодкова А.В.</t>
  </si>
  <si>
    <t>Дипломний проект</t>
  </si>
  <si>
    <t>Програмування для мобільних пристроїв  Федорченко В.М.</t>
  </si>
  <si>
    <t>Кросплатформене програмування  Поляков А.О.</t>
  </si>
  <si>
    <t>Філософія</t>
  </si>
  <si>
    <t>Укр мова</t>
  </si>
  <si>
    <t>Фізика</t>
  </si>
  <si>
    <t>Вступ до ІПЗ</t>
  </si>
  <si>
    <t>Комп системи та арх комп</t>
  </si>
  <si>
    <t>Операц системи</t>
  </si>
  <si>
    <t>Дискр матем</t>
  </si>
  <si>
    <t>Вища маетматика</t>
  </si>
  <si>
    <t>Тренінг БЖД</t>
  </si>
  <si>
    <t>Числені методи</t>
  </si>
  <si>
    <t>Істор Укр</t>
  </si>
  <si>
    <t>Програмування</t>
  </si>
  <si>
    <t>Соц економ істор Укр</t>
  </si>
  <si>
    <t>Теор вероятн</t>
  </si>
  <si>
    <t>Лін алгебра</t>
  </si>
  <si>
    <t>Ком схемотех та арх комп</t>
  </si>
  <si>
    <t>Дискр математ</t>
  </si>
  <si>
    <t>Мат аналіз</t>
  </si>
  <si>
    <t>Комп графіка і віз</t>
  </si>
  <si>
    <t xml:space="preserve">Фізика, електротехн та </t>
  </si>
  <si>
    <t>Вступ до КН</t>
  </si>
  <si>
    <t>Міщенко Єгор Євгенович</t>
  </si>
  <si>
    <t>A, %</t>
  </si>
  <si>
    <t>B.%</t>
  </si>
  <si>
    <t>C.%</t>
  </si>
  <si>
    <t>D,%</t>
  </si>
  <si>
    <t>E,%</t>
  </si>
  <si>
    <t>Відм</t>
  </si>
  <si>
    <t>Добре</t>
  </si>
  <si>
    <t>Задов</t>
  </si>
  <si>
    <t>8.04.051.020.21.01</t>
  </si>
  <si>
    <t>Інформаційний бізнес,аналітика та хмарні технології 120 Чаговець Л.О.</t>
  </si>
  <si>
    <t>Психологія переживань 150 Литвиненко А.О.</t>
  </si>
  <si>
    <t>Валюта, криптовалюта та блокчейн технології 150 Погасій С.С.</t>
  </si>
  <si>
    <t>Курсова робота: методи економіко-статистичних досліджень 30</t>
  </si>
  <si>
    <t>Електронна комерція 150 Яценко Р.М.</t>
  </si>
  <si>
    <t>Математичні методи і моделі фінансового менеджменту 150 Гур'янова Л.С.</t>
  </si>
  <si>
    <t>Методи економіко-статистичних досліджень 150 Сергієнко О.А.</t>
  </si>
  <si>
    <t>8.04.122.010.21.01</t>
  </si>
  <si>
    <t>Колеснік Іван Валерійович</t>
  </si>
  <si>
    <t>Крижановський Максим Михайлович</t>
  </si>
  <si>
    <t>Полозюк Сергій Володимирович</t>
  </si>
  <si>
    <t>Степаненко Сергій Олексійович</t>
  </si>
  <si>
    <t>Стеценко Максим Тімурович</t>
  </si>
  <si>
    <t>Методології наукових досліджень 150 Дорохов О.В.</t>
  </si>
  <si>
    <t>Старт та розвиток власного бізнесу: від оформлення до податкового супроводу 150 Часовнікова Ю.С.</t>
  </si>
  <si>
    <t>Цифрова фотографія та обробка зображень 150 Громов Є.В.</t>
  </si>
  <si>
    <t>Персональний брендінг та управління діловим іміджем 150 Грузіна І.А.</t>
  </si>
  <si>
    <t>Високопродуктивні системи обробки та аналізу великих даних 150 Мінухін С.В.</t>
  </si>
  <si>
    <t>Інформаційні системи в організації та менеджменті іт-підприємств 150 Плоха О.Б.</t>
  </si>
  <si>
    <t>Інтелектуальні інформаційні системи в управлінні Дорохов О.В. 150</t>
  </si>
  <si>
    <t>8.04.122.010.21.02</t>
  </si>
  <si>
    <t>Дробот Олександр Олександрович</t>
  </si>
  <si>
    <t>Кальченко Ілля Євгенович</t>
  </si>
  <si>
    <t>Онищенко Богдан Петрович</t>
  </si>
  <si>
    <t>Бізнес інтелендженс Корольов Р.В. 150</t>
  </si>
  <si>
    <t>Основи блокчейн-технологій 150 Євсеєв С.П.</t>
  </si>
  <si>
    <t>Основи аналізу даних 150 Бровко О.І.</t>
  </si>
  <si>
    <t>Владєльщікова Карина Сергіївна</t>
  </si>
  <si>
    <t>Кравченко Євгеній Миколайович</t>
  </si>
  <si>
    <t>Муржа Дмитро Юрійович</t>
  </si>
  <si>
    <t>Розумовський Дмитро Олександрович</t>
  </si>
  <si>
    <t>Рудєв Владислав Віталійович</t>
  </si>
  <si>
    <t>Санін Антон Олексійович</t>
  </si>
  <si>
    <t>8.04.125.010.21.1</t>
  </si>
  <si>
    <t>Господарське право Хвостенко В.С. 60</t>
  </si>
  <si>
    <t>Мистецтво редагування та риторика Іванов І.Б. 60</t>
  </si>
  <si>
    <t>Презентація та обробка знань Мілов О.В. 90</t>
  </si>
  <si>
    <t>Технології управління безпекою бізнес-процесів Мілов О.В. 90</t>
  </si>
  <si>
    <t>Розширене адміністрування серверних сервісів Алевсієв В.О. 150</t>
  </si>
  <si>
    <t>Інженерія безпеки інформаційно-комунікаційних систем Корольов Р.В. 150</t>
  </si>
  <si>
    <t>Бездротова та мобільна безпека Корольов Р.В. 120</t>
  </si>
  <si>
    <t>Веб-безпека Алексієв В.О. 90</t>
  </si>
  <si>
    <t>Розширена мережева та хмарна безпека Алексієв В.О. 90</t>
  </si>
  <si>
    <t>Халєєв Олександр Іванович</t>
  </si>
  <si>
    <t>3D-графіка Гаврилов В.П. 150</t>
  </si>
  <si>
    <t>Персональний брендінг та управління діловим іміджем Грузіна І.А. 150</t>
  </si>
  <si>
    <t>Психологія переживань Литвиненко А.О. 150</t>
  </si>
  <si>
    <t>Маркетинг та реклама (поведінковий підхід) Гронь О.В. 150</t>
  </si>
  <si>
    <t>Бренд-менеджмент Мартиненко М.В. 150</t>
  </si>
  <si>
    <t>Валюта, криптовалюта та блокчейн технології Погасій С.С. 150</t>
  </si>
  <si>
    <t>Цифрова фотографія та обробка зображень Громов Є.В. 150</t>
  </si>
  <si>
    <t>Старт та розвиток власного бізнесу: від оформлення до податкового супроводу Часовнікова Ю.С. 150</t>
  </si>
  <si>
    <t>Мультимедійне видавництво 150 Пушкар О.І.</t>
  </si>
  <si>
    <t>Мультимедійний дизайн та візуалізація даних Потрашкова Л.В. 150</t>
  </si>
  <si>
    <t>Створення інтерактивних мадіа Євсеєв О.С. 150</t>
  </si>
  <si>
    <t>8.04.186.010.21.01</t>
  </si>
  <si>
    <t>Стратегія ІС Знахур С.В. 150</t>
  </si>
  <si>
    <t>Міжнародний B2B маркетинг (англ) Панчук А.С. 150</t>
  </si>
  <si>
    <t>Управління діловою кар’єрою Мішина С.В. 150</t>
  </si>
  <si>
    <t>Розробка та впровадження іс Медведєва І.Б.150</t>
  </si>
  <si>
    <t>Управлінські іс та сховища даних Знахур С.В. 150</t>
  </si>
  <si>
    <t>Аналіз та оптимізація бізнес-процесів підприємства Беседовський О.М. 150</t>
  </si>
  <si>
    <t>Боброва Єлизавета Олександрівна</t>
  </si>
  <si>
    <t>Горбань Лакі Аромасівна</t>
  </si>
  <si>
    <t>Зубко Карина Володимирівна</t>
  </si>
  <si>
    <t>Кізілова Анастасія Сергіївна</t>
  </si>
  <si>
    <t>Моісеєнко Лія Олександрівна</t>
  </si>
  <si>
    <t>Сопко Тетяна Андріївна</t>
  </si>
  <si>
    <t>Стогній Анастасія Русланівна</t>
  </si>
  <si>
    <t>Ульянцев Артем Миколайович</t>
  </si>
  <si>
    <t>8.04.126.010.21.01</t>
  </si>
  <si>
    <t>Статистичне моделювання та прогнозування Раєвнєва О.В. 150</t>
  </si>
  <si>
    <t>Французька мова Безугла І.В. 150</t>
  </si>
  <si>
    <t>Прикладні алгоритми 150 Щербаков О.В.</t>
  </si>
  <si>
    <t>Розробка та впровадження іс 150 Медведєва І.Б.</t>
  </si>
  <si>
    <t>Управлінські ІС та сховища даних 150 Мішон Ж.</t>
  </si>
  <si>
    <t>Бєлоусов Едуард Сергійович</t>
  </si>
  <si>
    <t>Вагин Ярослав Олександрович</t>
  </si>
  <si>
    <t>Касап Вікторія Сергіївна</t>
  </si>
  <si>
    <t>Касьянова Олександра Андріївна</t>
  </si>
  <si>
    <t>Одарченко Микита Андрійович</t>
  </si>
  <si>
    <t>Падалка Олександр Миколайович</t>
  </si>
  <si>
    <t>Тараненко Ірина Ігорівна</t>
  </si>
  <si>
    <t>Тушець Владислав Валерійович</t>
  </si>
  <si>
    <t>Цубера Олена Миколаївна</t>
  </si>
  <si>
    <t>8.04.126.018.21.01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</si>
</sst>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_-* #,##0.0_р_._-;\-* #,##0.0_р_._-;_-* \-??_р_._-;_-@_-"/>
  </numFmts>
  <fonts count="99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5"/>
      <name val="Times New Roman"/>
      <family val="1"/>
    </font>
    <font>
      <b/>
      <sz val="12"/>
      <name val="Times New Roman"/>
      <family val="1"/>
    </font>
    <font>
      <b/>
      <sz val="16"/>
      <color indexed="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  <charset val="204"/>
    </font>
    <font>
      <sz val="9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sz val="12"/>
      <name val="Times New Roman"/>
      <family val="1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b/>
      <sz val="13"/>
      <name val="Times New Roman"/>
      <family val="1"/>
    </font>
    <font>
      <b/>
      <sz val="14"/>
      <name val="Times New Roman"/>
      <family val="1"/>
    </font>
    <font>
      <sz val="11"/>
      <color indexed="8"/>
      <name val="Tahoma"/>
      <family val="2"/>
      <charset val="204"/>
    </font>
    <font>
      <sz val="12"/>
      <name val="Arial"/>
      <family val="2"/>
      <charset val="204"/>
    </font>
    <font>
      <sz val="12"/>
      <color indexed="8"/>
      <name val="Tahoma"/>
      <family val="2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name val="Times New Roman"/>
      <family val="1"/>
      <charset val="204"/>
    </font>
    <font>
      <b/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5"/>
      <color indexed="62"/>
      <name val="Calibri"/>
      <family val="2"/>
      <charset val="204"/>
      <scheme val="minor"/>
    </font>
    <font>
      <b/>
      <sz val="13"/>
      <color indexed="62"/>
      <name val="Calibri"/>
      <family val="2"/>
      <charset val="204"/>
      <scheme val="minor"/>
    </font>
    <font>
      <b/>
      <sz val="13"/>
      <color indexed="56"/>
      <name val="Calibri"/>
      <family val="2"/>
      <charset val="204"/>
      <scheme val="minor"/>
    </font>
    <font>
      <b/>
      <sz val="11"/>
      <color indexed="6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indexed="62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name val="Tahoma"/>
      <family val="2"/>
      <charset val="204"/>
    </font>
    <font>
      <sz val="14"/>
      <name val="Tahoma"/>
      <family val="2"/>
      <charset val="204"/>
    </font>
    <font>
      <sz val="14"/>
      <color indexed="8"/>
      <name val="Times New Roman"/>
      <family val="1"/>
      <charset val="20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4"/>
        <bgColor indexed="44"/>
      </patternFill>
    </fill>
    <fill>
      <patternFill patternType="solid">
        <f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9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34">
    <xf numFmtId="0" fontId="0" fillId="0" borderId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3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3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3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41" borderId="0" applyNumberFormat="0" applyBorder="0" applyAlignment="0" applyProtection="0"/>
    <xf numFmtId="0" fontId="65" fillId="3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6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6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6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5" borderId="0" applyNumberFormat="0" applyBorder="0" applyAlignment="0" applyProtection="0"/>
    <xf numFmtId="0" fontId="65" fillId="6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10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10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10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3" borderId="0" applyNumberFormat="0" applyBorder="0" applyAlignment="0" applyProtection="0"/>
    <xf numFmtId="0" fontId="65" fillId="10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3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44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0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18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2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2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2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12" borderId="0" applyNumberFormat="0" applyBorder="0" applyAlignment="0" applyProtection="0"/>
    <xf numFmtId="0" fontId="66" fillId="2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23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23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23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23" borderId="0" applyNumberFormat="0" applyBorder="0" applyAlignment="0" applyProtection="0"/>
    <xf numFmtId="0" fontId="66" fillId="23" borderId="0" applyNumberFormat="0" applyBorder="0" applyAlignment="0" applyProtection="0"/>
    <xf numFmtId="0" fontId="66" fillId="23" borderId="0" applyNumberFormat="0" applyBorder="0" applyAlignment="0" applyProtection="0"/>
    <xf numFmtId="0" fontId="66" fillId="23" borderId="0" applyNumberFormat="0" applyBorder="0" applyAlignment="0" applyProtection="0"/>
    <xf numFmtId="0" fontId="66" fillId="23" borderId="0" applyNumberFormat="0" applyBorder="0" applyAlignment="0" applyProtection="0"/>
    <xf numFmtId="0" fontId="66" fillId="5" borderId="0" applyNumberFormat="0" applyBorder="0" applyAlignment="0" applyProtection="0"/>
    <xf numFmtId="0" fontId="66" fillId="23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23" borderId="0" applyNumberFormat="0" applyBorder="0" applyAlignment="0" applyProtection="0"/>
    <xf numFmtId="0" fontId="66" fillId="23" borderId="0" applyNumberFormat="0" applyBorder="0" applyAlignment="0" applyProtection="0"/>
    <xf numFmtId="0" fontId="66" fillId="23" borderId="0" applyNumberFormat="0" applyBorder="0" applyAlignment="0" applyProtection="0"/>
    <xf numFmtId="0" fontId="66" fillId="23" borderId="0" applyNumberFormat="0" applyBorder="0" applyAlignment="0" applyProtection="0"/>
    <xf numFmtId="0" fontId="66" fillId="23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7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4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66" fillId="20" borderId="0" applyNumberFormat="0" applyBorder="0" applyAlignment="0" applyProtection="0"/>
    <xf numFmtId="0" fontId="7" fillId="25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7" fillId="26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7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2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7" fillId="19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0" borderId="0" applyNumberFormat="0" applyBorder="0" applyAlignment="0" applyProtection="0"/>
    <xf numFmtId="0" fontId="7" fillId="29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8" fillId="4" borderId="1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67" fillId="52" borderId="115" applyNumberFormat="0" applyAlignment="0" applyProtection="0"/>
    <xf numFmtId="0" fontId="9" fillId="2" borderId="2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12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68" fillId="30" borderId="116" applyNumberFormat="0" applyAlignment="0" applyProtection="0"/>
    <xf numFmtId="0" fontId="10" fillId="2" borderId="1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12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69" fillId="30" borderId="115" applyNumberFormat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71" fillId="0" borderId="3" applyNumberFormat="0" applyFill="0" applyAlignment="0" applyProtection="0"/>
    <xf numFmtId="0" fontId="11" fillId="0" borderId="3" applyNumberFormat="0" applyFill="0" applyAlignment="0" applyProtection="0"/>
    <xf numFmtId="0" fontId="71" fillId="0" borderId="3" applyNumberFormat="0" applyFill="0" applyAlignment="0" applyProtection="0"/>
    <xf numFmtId="0" fontId="71" fillId="0" borderId="3" applyNumberFormat="0" applyFill="0" applyAlignment="0" applyProtection="0"/>
    <xf numFmtId="0" fontId="71" fillId="0" borderId="3" applyNumberFormat="0" applyFill="0" applyAlignment="0" applyProtection="0"/>
    <xf numFmtId="0" fontId="71" fillId="0" borderId="3" applyNumberFormat="0" applyFill="0" applyAlignment="0" applyProtection="0"/>
    <xf numFmtId="0" fontId="71" fillId="0" borderId="3" applyNumberFormat="0" applyFill="0" applyAlignment="0" applyProtection="0"/>
    <xf numFmtId="0" fontId="71" fillId="0" borderId="3" applyNumberFormat="0" applyFill="0" applyAlignment="0" applyProtection="0"/>
    <xf numFmtId="0" fontId="59" fillId="0" borderId="4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5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3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72" fillId="0" borderId="11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74" fillId="0" borderId="6" applyNumberFormat="0" applyFill="0" applyAlignment="0" applyProtection="0"/>
    <xf numFmtId="0" fontId="13" fillId="0" borderId="6" applyNumberFormat="0" applyFill="0" applyAlignment="0" applyProtection="0"/>
    <xf numFmtId="0" fontId="74" fillId="0" borderId="6" applyNumberFormat="0" applyFill="0" applyAlignment="0" applyProtection="0"/>
    <xf numFmtId="0" fontId="74" fillId="0" borderId="6" applyNumberFormat="0" applyFill="0" applyAlignment="0" applyProtection="0"/>
    <xf numFmtId="0" fontId="74" fillId="0" borderId="6" applyNumberFormat="0" applyFill="0" applyAlignment="0" applyProtection="0"/>
    <xf numFmtId="0" fontId="74" fillId="0" borderId="6" applyNumberFormat="0" applyFill="0" applyAlignment="0" applyProtection="0"/>
    <xf numFmtId="0" fontId="74" fillId="0" borderId="6" applyNumberFormat="0" applyFill="0" applyAlignment="0" applyProtection="0"/>
    <xf numFmtId="0" fontId="74" fillId="0" borderId="6" applyNumberFormat="0" applyFill="0" applyAlignment="0" applyProtection="0"/>
    <xf numFmtId="0" fontId="60" fillId="0" borderId="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9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75" fillId="0" borderId="8" applyNumberFormat="0" applyFill="0" applyAlignment="0" applyProtection="0"/>
    <xf numFmtId="0" fontId="15" fillId="31" borderId="10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76" fillId="53" borderId="118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78" fillId="54" borderId="0" applyNumberFormat="0" applyBorder="0" applyAlignment="0" applyProtection="0"/>
    <xf numFmtId="0" fontId="65" fillId="0" borderId="0"/>
    <xf numFmtId="0" fontId="18" fillId="0" borderId="0"/>
    <xf numFmtId="0" fontId="18" fillId="0" borderId="0"/>
    <xf numFmtId="0" fontId="18" fillId="0" borderId="0"/>
    <xf numFmtId="0" fontId="65" fillId="0" borderId="0"/>
    <xf numFmtId="0" fontId="65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8" fillId="0" borderId="0"/>
    <xf numFmtId="0" fontId="65" fillId="0" borderId="0"/>
    <xf numFmtId="0" fontId="6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" fillId="0" borderId="0"/>
    <xf numFmtId="0" fontId="65" fillId="0" borderId="0"/>
    <xf numFmtId="0" fontId="65" fillId="0" borderId="0"/>
    <xf numFmtId="0" fontId="18" fillId="0" borderId="0"/>
    <xf numFmtId="0" fontId="44" fillId="0" borderId="0"/>
    <xf numFmtId="0" fontId="6" fillId="0" borderId="0"/>
    <xf numFmtId="0" fontId="18" fillId="0" borderId="0"/>
    <xf numFmtId="0" fontId="44" fillId="0" borderId="0"/>
    <xf numFmtId="0" fontId="6" fillId="0" borderId="0"/>
    <xf numFmtId="0" fontId="6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6" fillId="0" borderId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70" fillId="0" borderId="0" applyNumberFormat="0" applyFill="0" applyAlignment="0" applyProtection="0"/>
    <xf numFmtId="0" fontId="19" fillId="32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79" fillId="55" borderId="0" applyNumberFormat="0" applyBorder="0" applyAlignment="0" applyProtection="0"/>
    <xf numFmtId="0" fontId="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2" fillId="7" borderId="11" applyNumberForma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8" borderId="11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6" fillId="56" borderId="119" applyNumberFormat="0" applyFont="0" applyAlignment="0" applyProtection="0"/>
    <xf numFmtId="0" fontId="21" fillId="0" borderId="12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81" fillId="0" borderId="120" applyNumberFormat="0" applyFill="0" applyAlignment="0" applyProtection="0"/>
    <xf numFmtId="0" fontId="2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65" fontId="42" fillId="0" borderId="0" applyFill="0" applyBorder="0" applyAlignment="0" applyProtection="0"/>
    <xf numFmtId="0" fontId="23" fillId="33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83" fillId="57" borderId="0" applyNumberFormat="0" applyBorder="0" applyAlignment="0" applyProtection="0"/>
    <xf numFmtId="0" fontId="5" fillId="41" borderId="0" applyNumberFormat="0" applyBorder="0" applyAlignment="0" applyProtection="0"/>
    <xf numFmtId="0" fontId="5" fillId="63" borderId="0" applyNumberFormat="0" applyBorder="0" applyAlignment="0" applyProtection="0"/>
    <xf numFmtId="0" fontId="66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44" borderId="0" applyNumberFormat="0" applyBorder="0" applyAlignment="0" applyProtection="0"/>
    <xf numFmtId="0" fontId="66" fillId="46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66" fillId="68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66" fillId="71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66" fillId="47" borderId="0" applyNumberFormat="0" applyBorder="0" applyAlignment="0" applyProtection="0"/>
    <xf numFmtId="0" fontId="5" fillId="43" borderId="0" applyNumberFormat="0" applyBorder="0" applyAlignment="0" applyProtection="0"/>
    <xf numFmtId="0" fontId="5" fillId="72" borderId="0" applyNumberFormat="0" applyBorder="0" applyAlignment="0" applyProtection="0"/>
    <xf numFmtId="0" fontId="66" fillId="73" borderId="0" applyNumberFormat="0" applyBorder="0" applyAlignment="0" applyProtection="0"/>
    <xf numFmtId="0" fontId="5" fillId="0" borderId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8" fillId="76" borderId="116" applyNumberFormat="0" applyAlignment="0" applyProtection="0"/>
    <xf numFmtId="0" fontId="69" fillId="76" borderId="115" applyNumberFormat="0" applyAlignment="0" applyProtection="0"/>
    <xf numFmtId="0" fontId="70" fillId="0" borderId="0" applyNumberFormat="0" applyFill="0" applyAlignment="0" applyProtection="0"/>
    <xf numFmtId="0" fontId="92" fillId="0" borderId="128" applyNumberFormat="0" applyFill="0" applyAlignment="0" applyProtection="0"/>
    <xf numFmtId="0" fontId="93" fillId="0" borderId="117" applyNumberFormat="0" applyFill="0" applyAlignment="0" applyProtection="0"/>
    <xf numFmtId="0" fontId="94" fillId="0" borderId="129" applyNumberFormat="0" applyFill="0" applyAlignment="0" applyProtection="0"/>
    <xf numFmtId="0" fontId="94" fillId="0" borderId="0" applyNumberFormat="0" applyFill="0" applyBorder="0" applyAlignment="0" applyProtection="0"/>
    <xf numFmtId="0" fontId="75" fillId="0" borderId="130" applyNumberFormat="0" applyFill="0" applyAlignment="0" applyProtection="0"/>
    <xf numFmtId="0" fontId="95" fillId="0" borderId="0" applyNumberFormat="0" applyFill="0" applyBorder="0" applyAlignment="0" applyProtection="0"/>
    <xf numFmtId="0" fontId="6" fillId="0" borderId="0"/>
    <xf numFmtId="0" fontId="70" fillId="0" borderId="0" applyNumberFormat="0" applyFill="0" applyAlignment="0" applyProtection="0"/>
    <xf numFmtId="164" fontId="6" fillId="0" borderId="0" applyFont="0" applyFill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63" borderId="0" applyNumberFormat="0" applyBorder="0" applyAlignment="0" applyProtection="0"/>
    <xf numFmtId="0" fontId="4" fillId="44" borderId="0" applyNumberFormat="0" applyBorder="0" applyAlignment="0" applyProtection="0"/>
    <xf numFmtId="0" fontId="4" fillId="67" borderId="0" applyNumberFormat="0" applyBorder="0" applyAlignment="0" applyProtection="0"/>
    <xf numFmtId="0" fontId="4" fillId="70" borderId="0" applyNumberFormat="0" applyBorder="0" applyAlignment="0" applyProtection="0"/>
    <xf numFmtId="0" fontId="4" fillId="45" borderId="0" applyNumberFormat="0" applyBorder="0" applyAlignment="0" applyProtection="0"/>
    <xf numFmtId="0" fontId="4" fillId="72" borderId="0" applyNumberFormat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63" borderId="0" applyNumberFormat="0" applyBorder="0" applyAlignment="0" applyProtection="0"/>
    <xf numFmtId="0" fontId="3" fillId="44" borderId="0" applyNumberFormat="0" applyBorder="0" applyAlignment="0" applyProtection="0"/>
    <xf numFmtId="0" fontId="3" fillId="67" borderId="0" applyNumberFormat="0" applyBorder="0" applyAlignment="0" applyProtection="0"/>
    <xf numFmtId="0" fontId="3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72" borderId="0" applyNumberFormat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63" borderId="0" applyNumberFormat="0" applyBorder="0" applyAlignment="0" applyProtection="0"/>
    <xf numFmtId="0" fontId="2" fillId="44" borderId="0" applyNumberFormat="0" applyBorder="0" applyAlignment="0" applyProtection="0"/>
    <xf numFmtId="0" fontId="2" fillId="67" borderId="0" applyNumberFormat="0" applyBorder="0" applyAlignment="0" applyProtection="0"/>
    <xf numFmtId="0" fontId="2" fillId="70" borderId="0" applyNumberFormat="0" applyBorder="0" applyAlignment="0" applyProtection="0"/>
    <xf numFmtId="0" fontId="2" fillId="45" borderId="0" applyNumberFormat="0" applyBorder="0" applyAlignment="0" applyProtection="0"/>
    <xf numFmtId="0" fontId="2" fillId="72" borderId="0" applyNumberFormat="0" applyBorder="0" applyAlignment="0" applyProtection="0"/>
    <xf numFmtId="0" fontId="1" fillId="0" borderId="0"/>
    <xf numFmtId="0" fontId="1" fillId="41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63" borderId="0" applyNumberFormat="0" applyBorder="0" applyAlignment="0" applyProtection="0"/>
    <xf numFmtId="0" fontId="1" fillId="44" borderId="0" applyNumberFormat="0" applyBorder="0" applyAlignment="0" applyProtection="0"/>
    <xf numFmtId="0" fontId="1" fillId="67" borderId="0" applyNumberFormat="0" applyBorder="0" applyAlignment="0" applyProtection="0"/>
    <xf numFmtId="0" fontId="1" fillId="70" borderId="0" applyNumberFormat="0" applyBorder="0" applyAlignment="0" applyProtection="0"/>
    <xf numFmtId="0" fontId="1" fillId="45" borderId="0" applyNumberFormat="0" applyBorder="0" applyAlignment="0" applyProtection="0"/>
    <xf numFmtId="0" fontId="1" fillId="72" borderId="0" applyNumberFormat="0" applyBorder="0" applyAlignment="0" applyProtection="0"/>
  </cellStyleXfs>
  <cellXfs count="562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center"/>
    </xf>
    <xf numFmtId="0" fontId="26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center"/>
      <protection locked="0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6" fillId="0" borderId="0" xfId="0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5" fillId="14" borderId="13" xfId="0" applyFont="1" applyFill="1" applyBorder="1" applyAlignment="1" applyProtection="1">
      <alignment horizontal="center" vertical="center" textRotation="90" wrapText="1"/>
      <protection locked="0"/>
    </xf>
    <xf numFmtId="0" fontId="25" fillId="11" borderId="13" xfId="0" applyFont="1" applyFill="1" applyBorder="1" applyAlignment="1" applyProtection="1">
      <alignment horizontal="center" vertical="center" textRotation="90" wrapText="1"/>
      <protection locked="0"/>
    </xf>
    <xf numFmtId="0" fontId="25" fillId="17" borderId="14" xfId="0" applyFont="1" applyFill="1" applyBorder="1" applyAlignment="1" applyProtection="1">
      <alignment horizontal="center" vertical="center" textRotation="90" wrapText="1"/>
      <protection locked="0"/>
    </xf>
    <xf numFmtId="0" fontId="30" fillId="14" borderId="15" xfId="0" applyFont="1" applyFill="1" applyBorder="1" applyAlignment="1" applyProtection="1">
      <alignment horizontal="center" vertical="center" textRotation="90" wrapText="1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5" fillId="2" borderId="13" xfId="0" applyFont="1" applyFill="1" applyBorder="1" applyAlignment="1" applyProtection="1">
      <alignment horizontal="center" vertical="center" textRotation="90" wrapText="1"/>
      <protection locked="0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 textRotation="90" wrapText="1"/>
      <protection locked="0"/>
    </xf>
    <xf numFmtId="0" fontId="31" fillId="2" borderId="17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166" fontId="32" fillId="2" borderId="19" xfId="2002" applyNumberFormat="1" applyFont="1" applyFill="1" applyBorder="1" applyAlignment="1" applyProtection="1">
      <alignment horizontal="center"/>
    </xf>
    <xf numFmtId="0" fontId="31" fillId="0" borderId="0" xfId="0" applyFont="1" applyBorder="1" applyAlignment="1">
      <alignment horizontal="center"/>
    </xf>
    <xf numFmtId="0" fontId="31" fillId="33" borderId="13" xfId="0" applyFont="1" applyFill="1" applyBorder="1" applyAlignment="1">
      <alignment horizontal="center"/>
    </xf>
    <xf numFmtId="166" fontId="35" fillId="33" borderId="13" xfId="2002" applyNumberFormat="1" applyFont="1" applyFill="1" applyBorder="1" applyAlignment="1" applyProtection="1">
      <alignment horizontal="center"/>
    </xf>
    <xf numFmtId="0" fontId="36" fillId="0" borderId="0" xfId="0" applyFont="1"/>
    <xf numFmtId="0" fontId="27" fillId="0" borderId="20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/>
    </xf>
    <xf numFmtId="2" fontId="36" fillId="0" borderId="0" xfId="0" applyNumberFormat="1" applyFont="1" applyBorder="1"/>
    <xf numFmtId="2" fontId="36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9" fillId="14" borderId="0" xfId="0" applyFont="1" applyFill="1" applyBorder="1" applyAlignment="1">
      <alignment horizontal="left"/>
    </xf>
    <xf numFmtId="0" fontId="36" fillId="14" borderId="0" xfId="0" applyFont="1" applyFill="1" applyAlignment="1">
      <alignment horizontal="center"/>
    </xf>
    <xf numFmtId="0" fontId="27" fillId="14" borderId="0" xfId="0" applyFont="1" applyFill="1" applyAlignment="1">
      <alignment horizontal="center"/>
    </xf>
    <xf numFmtId="10" fontId="40" fillId="0" borderId="0" xfId="0" applyNumberFormat="1" applyFont="1"/>
    <xf numFmtId="0" fontId="29" fillId="34" borderId="0" xfId="0" applyFont="1" applyFill="1" applyBorder="1" applyAlignment="1">
      <alignment horizontal="left"/>
    </xf>
    <xf numFmtId="0" fontId="36" fillId="34" borderId="0" xfId="0" applyFont="1" applyFill="1" applyAlignment="1">
      <alignment horizontal="center"/>
    </xf>
    <xf numFmtId="0" fontId="27" fillId="34" borderId="0" xfId="0" applyFont="1" applyFill="1" applyAlignment="1">
      <alignment horizontal="center"/>
    </xf>
    <xf numFmtId="10" fontId="36" fillId="0" borderId="0" xfId="0" applyNumberFormat="1" applyFont="1" applyBorder="1" applyAlignment="1">
      <alignment horizontal="center"/>
    </xf>
    <xf numFmtId="0" fontId="41" fillId="14" borderId="23" xfId="0" applyFont="1" applyFill="1" applyBorder="1" applyAlignment="1" applyProtection="1">
      <alignment horizontal="center" vertical="center"/>
      <protection locked="0"/>
    </xf>
    <xf numFmtId="0" fontId="25" fillId="11" borderId="16" xfId="0" applyFont="1" applyFill="1" applyBorder="1" applyAlignment="1" applyProtection="1">
      <alignment horizontal="center" vertical="center" textRotation="90" wrapText="1"/>
      <protection locked="0"/>
    </xf>
    <xf numFmtId="0" fontId="25" fillId="2" borderId="24" xfId="0" applyFont="1" applyFill="1" applyBorder="1" applyAlignment="1" applyProtection="1">
      <alignment horizontal="center" vertical="center" textRotation="90" wrapText="1"/>
      <protection locked="0"/>
    </xf>
    <xf numFmtId="0" fontId="25" fillId="2" borderId="24" xfId="0" applyFont="1" applyFill="1" applyBorder="1" applyAlignment="1" applyProtection="1">
      <alignment horizontal="center" vertical="center"/>
      <protection locked="0"/>
    </xf>
    <xf numFmtId="0" fontId="25" fillId="2" borderId="25" xfId="0" applyFont="1" applyFill="1" applyBorder="1" applyAlignment="1" applyProtection="1">
      <alignment horizontal="center" vertical="center" textRotation="90" wrapText="1"/>
      <protection locked="0"/>
    </xf>
    <xf numFmtId="0" fontId="31" fillId="2" borderId="26" xfId="0" applyFont="1" applyFill="1" applyBorder="1" applyAlignment="1" applyProtection="1">
      <alignment horizontal="center" vertical="center" wrapText="1"/>
      <protection locked="0"/>
    </xf>
    <xf numFmtId="0" fontId="31" fillId="2" borderId="27" xfId="0" applyFont="1" applyFill="1" applyBorder="1" applyAlignment="1" applyProtection="1">
      <alignment horizontal="center" vertical="center" wrapText="1"/>
      <protection locked="0"/>
    </xf>
    <xf numFmtId="0" fontId="33" fillId="33" borderId="28" xfId="0" applyFont="1" applyFill="1" applyBorder="1" applyAlignment="1">
      <alignment horizontal="center" vertical="center"/>
    </xf>
    <xf numFmtId="0" fontId="34" fillId="33" borderId="29" xfId="0" applyFont="1" applyFill="1" applyBorder="1" applyAlignment="1">
      <alignment horizontal="center" vertical="center" textRotation="90" wrapText="1"/>
    </xf>
    <xf numFmtId="0" fontId="34" fillId="33" borderId="30" xfId="0" applyFont="1" applyFill="1" applyBorder="1" applyAlignment="1">
      <alignment horizontal="center" vertical="center" textRotation="90" wrapText="1"/>
    </xf>
    <xf numFmtId="0" fontId="31" fillId="0" borderId="31" xfId="0" applyFont="1" applyBorder="1" applyAlignment="1">
      <alignment horizontal="center"/>
    </xf>
    <xf numFmtId="0" fontId="38" fillId="0" borderId="32" xfId="1682" applyFont="1" applyFill="1" applyBorder="1" applyAlignment="1">
      <alignment horizontal="left"/>
    </xf>
    <xf numFmtId="2" fontId="36" fillId="0" borderId="33" xfId="0" applyNumberFormat="1" applyFont="1" applyBorder="1" applyAlignment="1" applyProtection="1">
      <alignment horizontal="center"/>
    </xf>
    <xf numFmtId="0" fontId="38" fillId="2" borderId="32" xfId="1682" applyFont="1" applyFill="1" applyBorder="1" applyAlignment="1">
      <alignment horizontal="left"/>
    </xf>
    <xf numFmtId="0" fontId="37" fillId="0" borderId="34" xfId="0" applyFont="1" applyBorder="1" applyAlignment="1">
      <alignment horizontal="center" vertical="top" wrapText="1"/>
    </xf>
    <xf numFmtId="0" fontId="36" fillId="0" borderId="0" xfId="0" applyFont="1" applyBorder="1"/>
    <xf numFmtId="0" fontId="24" fillId="14" borderId="0" xfId="0" applyFont="1" applyFill="1"/>
    <xf numFmtId="0" fontId="24" fillId="34" borderId="0" xfId="0" applyFont="1" applyFill="1"/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Protection="1"/>
    <xf numFmtId="0" fontId="36" fillId="0" borderId="0" xfId="0" applyFont="1" applyBorder="1" applyAlignment="1" applyProtection="1">
      <alignment horizontal="left"/>
      <protection locked="0"/>
    </xf>
    <xf numFmtId="0" fontId="33" fillId="33" borderId="16" xfId="0" applyFont="1" applyFill="1" applyBorder="1" applyAlignment="1">
      <alignment horizontal="center" vertical="center"/>
    </xf>
    <xf numFmtId="0" fontId="33" fillId="33" borderId="24" xfId="0" applyFont="1" applyFill="1" applyBorder="1" applyAlignment="1">
      <alignment horizontal="center" vertical="center"/>
    </xf>
    <xf numFmtId="0" fontId="34" fillId="33" borderId="19" xfId="0" applyFont="1" applyFill="1" applyBorder="1" applyAlignment="1">
      <alignment horizontal="center" vertical="center" textRotation="90" wrapText="1"/>
    </xf>
    <xf numFmtId="0" fontId="18" fillId="0" borderId="32" xfId="1687" applyFont="1" applyFill="1" applyBorder="1" applyAlignment="1">
      <alignment horizontal="center"/>
    </xf>
    <xf numFmtId="0" fontId="37" fillId="0" borderId="0" xfId="0" applyFont="1" applyBorder="1"/>
    <xf numFmtId="0" fontId="24" fillId="0" borderId="0" xfId="0" applyFont="1" applyFill="1" applyBorder="1"/>
    <xf numFmtId="0" fontId="34" fillId="33" borderId="13" xfId="0" applyFont="1" applyFill="1" applyBorder="1" applyAlignment="1">
      <alignment horizontal="center" vertical="center" textRotation="90" wrapText="1"/>
    </xf>
    <xf numFmtId="166" fontId="35" fillId="33" borderId="36" xfId="2002" applyNumberFormat="1" applyFont="1" applyFill="1" applyBorder="1" applyAlignment="1" applyProtection="1">
      <alignment horizontal="center"/>
    </xf>
    <xf numFmtId="166" fontId="35" fillId="33" borderId="37" xfId="2002" applyNumberFormat="1" applyFont="1" applyFill="1" applyBorder="1" applyAlignment="1" applyProtection="1">
      <alignment horizontal="center"/>
    </xf>
    <xf numFmtId="0" fontId="36" fillId="0" borderId="0" xfId="0" applyFont="1" applyFill="1"/>
    <xf numFmtId="0" fontId="24" fillId="0" borderId="0" xfId="0" applyFont="1" applyFill="1" applyBorder="1" applyAlignment="1">
      <alignment horizontal="center"/>
    </xf>
    <xf numFmtId="0" fontId="38" fillId="2" borderId="38" xfId="1688" applyFont="1" applyFill="1" applyBorder="1" applyAlignment="1">
      <alignment horizontal="center"/>
    </xf>
    <xf numFmtId="0" fontId="31" fillId="33" borderId="39" xfId="0" applyFont="1" applyFill="1" applyBorder="1" applyAlignment="1">
      <alignment horizontal="center"/>
    </xf>
    <xf numFmtId="166" fontId="35" fillId="33" borderId="40" xfId="2002" applyNumberFormat="1" applyFont="1" applyFill="1" applyBorder="1" applyAlignment="1" applyProtection="1">
      <alignment horizontal="center"/>
    </xf>
    <xf numFmtId="166" fontId="35" fillId="33" borderId="40" xfId="0" applyNumberFormat="1" applyFont="1" applyFill="1" applyBorder="1" applyAlignment="1" applyProtection="1">
      <alignment horizontal="center"/>
    </xf>
    <xf numFmtId="0" fontId="28" fillId="11" borderId="41" xfId="0" applyFont="1" applyFill="1" applyBorder="1" applyAlignment="1" applyProtection="1">
      <alignment horizontal="center" vertical="center" textRotation="90" wrapText="1"/>
      <protection locked="0"/>
    </xf>
    <xf numFmtId="0" fontId="27" fillId="0" borderId="38" xfId="0" applyFont="1" applyBorder="1" applyAlignment="1">
      <alignment horizontal="center"/>
    </xf>
    <xf numFmtId="0" fontId="48" fillId="0" borderId="38" xfId="1680" applyFont="1" applyBorder="1" applyAlignment="1" applyProtection="1">
      <alignment horizontal="left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38" fillId="0" borderId="38" xfId="1679" applyFont="1" applyFill="1" applyBorder="1" applyAlignment="1">
      <alignment horizontal="left"/>
    </xf>
    <xf numFmtId="0" fontId="28" fillId="35" borderId="41" xfId="0" applyFont="1" applyFill="1" applyBorder="1" applyAlignment="1" applyProtection="1">
      <alignment horizontal="center" vertical="center" textRotation="90" wrapText="1"/>
      <protection locked="0"/>
    </xf>
    <xf numFmtId="0" fontId="37" fillId="0" borderId="38" xfId="1680" applyFont="1" applyBorder="1" applyAlignment="1" applyProtection="1">
      <alignment horizontal="left" vertical="center"/>
      <protection locked="0"/>
    </xf>
    <xf numFmtId="0" fontId="37" fillId="0" borderId="38" xfId="1680" applyFont="1" applyBorder="1" applyAlignment="1" applyProtection="1">
      <alignment horizontal="left"/>
      <protection locked="0"/>
    </xf>
    <xf numFmtId="0" fontId="37" fillId="0" borderId="38" xfId="1683" applyFont="1" applyBorder="1" applyAlignment="1" applyProtection="1">
      <alignment horizontal="left" vertical="center"/>
      <protection locked="0"/>
    </xf>
    <xf numFmtId="0" fontId="37" fillId="0" borderId="38" xfId="1686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>
      <alignment horizontal="center"/>
    </xf>
    <xf numFmtId="0" fontId="37" fillId="0" borderId="38" xfId="1690" applyFont="1" applyBorder="1" applyAlignment="1" applyProtection="1">
      <alignment horizontal="left" vertical="center"/>
      <protection locked="0"/>
    </xf>
    <xf numFmtId="0" fontId="49" fillId="36" borderId="32" xfId="1691" applyFont="1" applyFill="1" applyBorder="1" applyAlignment="1">
      <alignment horizontal="center" wrapText="1"/>
    </xf>
    <xf numFmtId="2" fontId="36" fillId="0" borderId="38" xfId="0" applyNumberFormat="1" applyFont="1" applyBorder="1" applyAlignment="1">
      <alignment horizontal="center"/>
    </xf>
    <xf numFmtId="0" fontId="25" fillId="37" borderId="43" xfId="0" applyFont="1" applyFill="1" applyBorder="1" applyAlignment="1" applyProtection="1">
      <alignment horizontal="center" vertical="center" textRotation="90" wrapText="1"/>
      <protection locked="0"/>
    </xf>
    <xf numFmtId="2" fontId="36" fillId="0" borderId="44" xfId="0" applyNumberFormat="1" applyFont="1" applyBorder="1" applyAlignment="1" applyProtection="1">
      <alignment horizontal="center"/>
    </xf>
    <xf numFmtId="0" fontId="49" fillId="36" borderId="33" xfId="1691" applyFont="1" applyFill="1" applyBorder="1" applyAlignment="1">
      <alignment horizontal="center" wrapText="1"/>
    </xf>
    <xf numFmtId="0" fontId="28" fillId="35" borderId="45" xfId="0" applyFont="1" applyFill="1" applyBorder="1" applyAlignment="1" applyProtection="1">
      <alignment horizontal="center" vertical="center" textRotation="90" wrapText="1"/>
      <protection locked="0"/>
    </xf>
    <xf numFmtId="0" fontId="31" fillId="2" borderId="38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left"/>
      <protection locked="0"/>
    </xf>
    <xf numFmtId="2" fontId="36" fillId="0" borderId="38" xfId="0" applyNumberFormat="1" applyFont="1" applyBorder="1" applyAlignment="1" applyProtection="1">
      <alignment horizontal="center"/>
    </xf>
    <xf numFmtId="0" fontId="25" fillId="11" borderId="41" xfId="0" applyFont="1" applyFill="1" applyBorder="1" applyAlignment="1" applyProtection="1">
      <alignment horizontal="center" vertical="center" textRotation="90" wrapText="1"/>
      <protection locked="0"/>
    </xf>
    <xf numFmtId="0" fontId="31" fillId="2" borderId="47" xfId="0" applyFont="1" applyFill="1" applyBorder="1" applyAlignment="1" applyProtection="1">
      <alignment horizontal="center" vertical="center" wrapText="1"/>
      <protection locked="0"/>
    </xf>
    <xf numFmtId="0" fontId="31" fillId="2" borderId="38" xfId="0" applyFont="1" applyFill="1" applyBorder="1" applyAlignment="1" applyProtection="1">
      <alignment vertical="center" wrapText="1"/>
      <protection locked="0"/>
    </xf>
    <xf numFmtId="0" fontId="25" fillId="2" borderId="14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textRotation="90" wrapText="1"/>
      <protection locked="0"/>
    </xf>
    <xf numFmtId="0" fontId="27" fillId="0" borderId="0" xfId="0" applyFont="1" applyAlignment="1" applyProtection="1">
      <alignment horizontal="center" vertical="center" textRotation="90" wrapText="1"/>
      <protection locked="0"/>
    </xf>
    <xf numFmtId="0" fontId="84" fillId="11" borderId="41" xfId="0" applyFont="1" applyFill="1" applyBorder="1" applyAlignment="1" applyProtection="1">
      <alignment horizontal="center" vertical="center" textRotation="90" wrapText="1"/>
      <protection locked="0"/>
    </xf>
    <xf numFmtId="0" fontId="85" fillId="2" borderId="48" xfId="0" applyFont="1" applyFill="1" applyBorder="1" applyAlignment="1" applyProtection="1">
      <alignment horizontal="center" vertical="center" wrapText="1"/>
      <protection locked="0"/>
    </xf>
    <xf numFmtId="0" fontId="86" fillId="11" borderId="41" xfId="0" applyFont="1" applyFill="1" applyBorder="1" applyAlignment="1" applyProtection="1">
      <alignment horizontal="center" vertical="center" textRotation="90" wrapText="1"/>
      <protection locked="0"/>
    </xf>
    <xf numFmtId="0" fontId="86" fillId="37" borderId="41" xfId="0" applyFont="1" applyFill="1" applyBorder="1" applyAlignment="1" applyProtection="1">
      <alignment horizontal="center" vertical="center" textRotation="90" wrapText="1"/>
      <protection locked="0"/>
    </xf>
    <xf numFmtId="0" fontId="85" fillId="2" borderId="26" xfId="0" applyFont="1" applyFill="1" applyBorder="1" applyAlignment="1" applyProtection="1">
      <alignment horizontal="center" vertical="center" wrapText="1"/>
      <protection locked="0"/>
    </xf>
    <xf numFmtId="0" fontId="85" fillId="2" borderId="27" xfId="0" applyFont="1" applyFill="1" applyBorder="1" applyAlignment="1" applyProtection="1">
      <alignment horizontal="center" vertical="center" wrapText="1"/>
      <protection locked="0"/>
    </xf>
    <xf numFmtId="0" fontId="25" fillId="14" borderId="49" xfId="0" applyFont="1" applyFill="1" applyBorder="1" applyAlignment="1" applyProtection="1">
      <alignment horizontal="center" vertical="center" textRotation="90" wrapText="1"/>
      <protection locked="0"/>
    </xf>
    <xf numFmtId="0" fontId="25" fillId="14" borderId="50" xfId="0" applyFont="1" applyFill="1" applyBorder="1" applyAlignment="1" applyProtection="1">
      <alignment horizontal="center" vertical="center"/>
      <protection locked="0"/>
    </xf>
    <xf numFmtId="0" fontId="25" fillId="11" borderId="49" xfId="0" applyFont="1" applyFill="1" applyBorder="1" applyAlignment="1" applyProtection="1">
      <alignment horizontal="center" vertical="center" textRotation="90" wrapText="1"/>
      <protection locked="0"/>
    </xf>
    <xf numFmtId="0" fontId="25" fillId="38" borderId="51" xfId="0" applyFont="1" applyFill="1" applyBorder="1" applyAlignment="1" applyProtection="1">
      <alignment horizontal="center" vertical="center"/>
      <protection locked="0"/>
    </xf>
    <xf numFmtId="166" fontId="50" fillId="2" borderId="38" xfId="2002" applyNumberFormat="1" applyFont="1" applyFill="1" applyBorder="1" applyAlignment="1" applyProtection="1">
      <alignment horizontal="center" wrapText="1"/>
    </xf>
    <xf numFmtId="0" fontId="25" fillId="38" borderId="52" xfId="0" applyFont="1" applyFill="1" applyBorder="1" applyAlignment="1" applyProtection="1">
      <alignment horizontal="center" vertical="center"/>
      <protection locked="0"/>
    </xf>
    <xf numFmtId="166" fontId="50" fillId="2" borderId="53" xfId="2002" applyNumberFormat="1" applyFont="1" applyFill="1" applyBorder="1" applyAlignment="1" applyProtection="1">
      <alignment horizontal="center" wrapText="1"/>
    </xf>
    <xf numFmtId="0" fontId="30" fillId="19" borderId="15" xfId="0" applyFont="1" applyFill="1" applyBorder="1" applyAlignment="1" applyProtection="1">
      <alignment horizontal="center" vertical="center" textRotation="90" wrapText="1"/>
      <protection locked="0"/>
    </xf>
    <xf numFmtId="166" fontId="53" fillId="2" borderId="19" xfId="2002" applyNumberFormat="1" applyFont="1" applyFill="1" applyBorder="1" applyAlignment="1" applyProtection="1">
      <alignment horizontal="center"/>
    </xf>
    <xf numFmtId="166" fontId="54" fillId="33" borderId="38" xfId="2002" applyNumberFormat="1" applyFont="1" applyFill="1" applyBorder="1" applyAlignment="1" applyProtection="1">
      <alignment horizontal="center"/>
    </xf>
    <xf numFmtId="166" fontId="54" fillId="33" borderId="54" xfId="2002" applyNumberFormat="1" applyFont="1" applyFill="1" applyBorder="1" applyAlignment="1" applyProtection="1">
      <alignment horizontal="center"/>
    </xf>
    <xf numFmtId="166" fontId="54" fillId="33" borderId="31" xfId="2002" applyNumberFormat="1" applyFont="1" applyFill="1" applyBorder="1" applyAlignment="1" applyProtection="1">
      <alignment horizontal="center"/>
    </xf>
    <xf numFmtId="166" fontId="54" fillId="33" borderId="41" xfId="2002" applyNumberFormat="1" applyFont="1" applyFill="1" applyBorder="1" applyAlignment="1" applyProtection="1">
      <alignment horizontal="center"/>
    </xf>
    <xf numFmtId="0" fontId="53" fillId="33" borderId="55" xfId="0" applyFont="1" applyFill="1" applyBorder="1" applyAlignment="1">
      <alignment horizontal="center" vertical="center"/>
    </xf>
    <xf numFmtId="0" fontId="52" fillId="33" borderId="24" xfId="0" applyFont="1" applyFill="1" applyBorder="1" applyAlignment="1">
      <alignment horizontal="center" vertical="center" textRotation="90" wrapText="1"/>
    </xf>
    <xf numFmtId="0" fontId="53" fillId="33" borderId="23" xfId="0" applyFont="1" applyFill="1" applyBorder="1" applyAlignment="1">
      <alignment horizontal="center" vertical="center"/>
    </xf>
    <xf numFmtId="0" fontId="52" fillId="33" borderId="13" xfId="0" applyFont="1" applyFill="1" applyBorder="1" applyAlignment="1">
      <alignment horizontal="center"/>
    </xf>
    <xf numFmtId="0" fontId="53" fillId="0" borderId="0" xfId="0" applyFont="1"/>
    <xf numFmtId="0" fontId="25" fillId="38" borderId="0" xfId="0" applyFont="1" applyFill="1" applyBorder="1" applyAlignment="1" applyProtection="1">
      <alignment horizontal="center" vertical="center"/>
      <protection locked="0"/>
    </xf>
    <xf numFmtId="0" fontId="25" fillId="38" borderId="56" xfId="0" applyFont="1" applyFill="1" applyBorder="1" applyAlignment="1" applyProtection="1">
      <alignment horizontal="center" vertical="center"/>
      <protection locked="0"/>
    </xf>
    <xf numFmtId="0" fontId="25" fillId="17" borderId="31" xfId="0" applyFont="1" applyFill="1" applyBorder="1" applyAlignment="1" applyProtection="1">
      <alignment horizontal="center" vertical="center" textRotation="90" wrapText="1"/>
      <protection locked="0"/>
    </xf>
    <xf numFmtId="166" fontId="55" fillId="2" borderId="57" xfId="2002" applyNumberFormat="1" applyFont="1" applyFill="1" applyBorder="1" applyAlignment="1" applyProtection="1">
      <alignment horizontal="center" wrapText="1"/>
    </xf>
    <xf numFmtId="0" fontId="41" fillId="11" borderId="21" xfId="0" applyFont="1" applyFill="1" applyBorder="1" applyAlignment="1" applyProtection="1">
      <alignment horizontal="center" vertical="center" textRotation="90" wrapText="1"/>
      <protection locked="0"/>
    </xf>
    <xf numFmtId="0" fontId="46" fillId="11" borderId="41" xfId="0" applyFont="1" applyFill="1" applyBorder="1" applyAlignment="1" applyProtection="1">
      <alignment horizontal="center" vertical="center" textRotation="90" wrapText="1"/>
      <protection locked="0"/>
    </xf>
    <xf numFmtId="0" fontId="87" fillId="11" borderId="41" xfId="0" applyFont="1" applyFill="1" applyBorder="1" applyAlignment="1" applyProtection="1">
      <alignment horizontal="center" vertical="center" textRotation="90" wrapText="1"/>
      <protection locked="0"/>
    </xf>
    <xf numFmtId="0" fontId="46" fillId="39" borderId="58" xfId="0" applyFont="1" applyFill="1" applyBorder="1" applyAlignment="1" applyProtection="1">
      <alignment horizontal="center" vertical="center" textRotation="90" wrapText="1"/>
      <protection locked="0"/>
    </xf>
    <xf numFmtId="0" fontId="50" fillId="58" borderId="59" xfId="0" applyFont="1" applyFill="1" applyBorder="1" applyAlignment="1" applyProtection="1">
      <alignment horizontal="center" vertical="center" textRotation="90" wrapText="1"/>
      <protection locked="0"/>
    </xf>
    <xf numFmtId="0" fontId="50" fillId="58" borderId="60" xfId="0" applyFont="1" applyFill="1" applyBorder="1" applyAlignment="1" applyProtection="1">
      <alignment horizontal="center" vertical="center" textRotation="90" wrapText="1"/>
      <protection locked="0"/>
    </xf>
    <xf numFmtId="0" fontId="50" fillId="58" borderId="61" xfId="0" applyFont="1" applyFill="1" applyBorder="1" applyAlignment="1" applyProtection="1">
      <alignment horizontal="center" vertical="center" textRotation="90" wrapText="1"/>
      <protection locked="0"/>
    </xf>
    <xf numFmtId="0" fontId="25" fillId="17" borderId="15" xfId="0" applyFont="1" applyFill="1" applyBorder="1" applyAlignment="1" applyProtection="1">
      <alignment horizontal="center" vertical="center" textRotation="90" wrapText="1"/>
      <protection locked="0"/>
    </xf>
    <xf numFmtId="0" fontId="52" fillId="2" borderId="35" xfId="0" applyFont="1" applyFill="1" applyBorder="1" applyAlignment="1" applyProtection="1">
      <alignment horizontal="center" vertical="center" wrapText="1"/>
      <protection locked="0"/>
    </xf>
    <xf numFmtId="0" fontId="88" fillId="2" borderId="35" xfId="0" applyFont="1" applyFill="1" applyBorder="1" applyAlignment="1" applyProtection="1">
      <alignment horizontal="center" vertical="center" wrapText="1"/>
      <protection locked="0"/>
    </xf>
    <xf numFmtId="0" fontId="52" fillId="2" borderId="37" xfId="0" applyFont="1" applyFill="1" applyBorder="1" applyAlignment="1" applyProtection="1">
      <alignment horizontal="center" vertical="center" wrapText="1"/>
      <protection locked="0"/>
    </xf>
    <xf numFmtId="0" fontId="52" fillId="2" borderId="36" xfId="0" applyFont="1" applyFill="1" applyBorder="1" applyAlignment="1" applyProtection="1">
      <alignment horizontal="center" vertical="center" wrapText="1"/>
      <protection locked="0"/>
    </xf>
    <xf numFmtId="0" fontId="25" fillId="14" borderId="0" xfId="0" applyFont="1" applyFill="1" applyBorder="1" applyAlignment="1" applyProtection="1">
      <alignment horizontal="center" vertical="center"/>
      <protection locked="0"/>
    </xf>
    <xf numFmtId="0" fontId="45" fillId="11" borderId="41" xfId="0" applyFont="1" applyFill="1" applyBorder="1" applyAlignment="1" applyProtection="1">
      <alignment horizontal="center" vertical="center" textRotation="90" wrapText="1"/>
      <protection locked="0"/>
    </xf>
    <xf numFmtId="0" fontId="89" fillId="39" borderId="58" xfId="0" applyFont="1" applyFill="1" applyBorder="1" applyAlignment="1" applyProtection="1">
      <alignment horizontal="center" vertical="center" textRotation="90" wrapText="1"/>
      <protection locked="0"/>
    </xf>
    <xf numFmtId="0" fontId="45" fillId="39" borderId="58" xfId="0" applyFont="1" applyFill="1" applyBorder="1" applyAlignment="1" applyProtection="1">
      <alignment horizontal="center" vertical="center" textRotation="90" wrapText="1"/>
      <protection locked="0"/>
    </xf>
    <xf numFmtId="0" fontId="45" fillId="39" borderId="63" xfId="0" applyFont="1" applyFill="1" applyBorder="1" applyAlignment="1" applyProtection="1">
      <alignment horizontal="center" vertical="center" textRotation="90" wrapText="1"/>
      <protection locked="0"/>
    </xf>
    <xf numFmtId="0" fontId="24" fillId="0" borderId="64" xfId="0" applyFont="1" applyBorder="1" applyAlignment="1" applyProtection="1">
      <alignment horizontal="left"/>
      <protection locked="0"/>
    </xf>
    <xf numFmtId="0" fontId="50" fillId="58" borderId="65" xfId="0" applyFont="1" applyFill="1" applyBorder="1" applyAlignment="1" applyProtection="1">
      <alignment horizontal="center" vertical="center" textRotation="90" wrapText="1"/>
      <protection locked="0"/>
    </xf>
    <xf numFmtId="0" fontId="25" fillId="0" borderId="57" xfId="0" applyFont="1" applyBorder="1" applyAlignment="1" applyProtection="1">
      <alignment horizontal="center" wrapText="1"/>
      <protection locked="0"/>
    </xf>
    <xf numFmtId="0" fontId="50" fillId="58" borderId="66" xfId="0" applyFont="1" applyFill="1" applyBorder="1" applyAlignment="1" applyProtection="1">
      <alignment horizontal="center" vertical="center" textRotation="90" wrapText="1"/>
      <protection locked="0"/>
    </xf>
    <xf numFmtId="0" fontId="50" fillId="58" borderId="67" xfId="0" applyFont="1" applyFill="1" applyBorder="1" applyAlignment="1" applyProtection="1">
      <alignment horizontal="center" vertical="center" textRotation="90" wrapText="1"/>
      <protection locked="0"/>
    </xf>
    <xf numFmtId="0" fontId="25" fillId="11" borderId="68" xfId="0" applyFont="1" applyFill="1" applyBorder="1" applyAlignment="1" applyProtection="1">
      <alignment horizontal="center" vertical="center" textRotation="90" wrapText="1"/>
      <protection locked="0"/>
    </xf>
    <xf numFmtId="0" fontId="25" fillId="11" borderId="69" xfId="0" applyFont="1" applyFill="1" applyBorder="1" applyAlignment="1" applyProtection="1">
      <alignment horizontal="center" vertical="center" textRotation="90" wrapText="1"/>
      <protection locked="0"/>
    </xf>
    <xf numFmtId="0" fontId="25" fillId="37" borderId="69" xfId="0" applyFont="1" applyFill="1" applyBorder="1" applyAlignment="1" applyProtection="1">
      <alignment horizontal="center" vertical="center" textRotation="90" wrapText="1"/>
      <protection locked="0"/>
    </xf>
    <xf numFmtId="0" fontId="25" fillId="11" borderId="70" xfId="0" applyFont="1" applyFill="1" applyBorder="1" applyAlignment="1" applyProtection="1">
      <alignment horizontal="center" vertical="center" textRotation="90" wrapText="1"/>
      <protection locked="0"/>
    </xf>
    <xf numFmtId="0" fontId="24" fillId="0" borderId="0" xfId="0" applyFont="1" applyBorder="1" applyAlignment="1" applyProtection="1">
      <alignment horizontal="left"/>
      <protection locked="0"/>
    </xf>
    <xf numFmtId="2" fontId="36" fillId="0" borderId="71" xfId="0" applyNumberFormat="1" applyFont="1" applyBorder="1" applyAlignment="1">
      <alignment horizontal="center"/>
    </xf>
    <xf numFmtId="2" fontId="36" fillId="0" borderId="66" xfId="0" applyNumberFormat="1" applyFont="1" applyBorder="1" applyAlignment="1">
      <alignment horizontal="center"/>
    </xf>
    <xf numFmtId="0" fontId="50" fillId="58" borderId="72" xfId="0" applyFont="1" applyFill="1" applyBorder="1" applyAlignment="1" applyProtection="1">
      <alignment horizontal="center" vertical="center" textRotation="90" wrapText="1"/>
      <protection locked="0"/>
    </xf>
    <xf numFmtId="0" fontId="50" fillId="58" borderId="73" xfId="0" applyFont="1" applyFill="1" applyBorder="1" applyAlignment="1" applyProtection="1">
      <alignment horizontal="center" vertical="center" textRotation="90" wrapText="1"/>
      <protection locked="0"/>
    </xf>
    <xf numFmtId="0" fontId="50" fillId="58" borderId="71" xfId="0" applyFont="1" applyFill="1" applyBorder="1" applyAlignment="1" applyProtection="1">
      <alignment horizontal="center" vertical="center" textRotation="90" wrapText="1"/>
      <protection locked="0"/>
    </xf>
    <xf numFmtId="2" fontId="36" fillId="0" borderId="34" xfId="0" applyNumberFormat="1" applyFont="1" applyBorder="1" applyAlignment="1" applyProtection="1">
      <alignment horizontal="center"/>
    </xf>
    <xf numFmtId="0" fontId="37" fillId="0" borderId="38" xfId="1686" applyFont="1" applyFill="1" applyBorder="1" applyAlignment="1" applyProtection="1">
      <alignment horizontal="left" vertical="center"/>
      <protection locked="0"/>
    </xf>
    <xf numFmtId="2" fontId="36" fillId="0" borderId="64" xfId="0" applyNumberFormat="1" applyFont="1" applyBorder="1" applyAlignment="1" applyProtection="1">
      <alignment horizontal="center"/>
    </xf>
    <xf numFmtId="166" fontId="35" fillId="33" borderId="62" xfId="2002" applyNumberFormat="1" applyFont="1" applyFill="1" applyBorder="1" applyAlignment="1" applyProtection="1">
      <alignment horizontal="center"/>
    </xf>
    <xf numFmtId="166" fontId="35" fillId="33" borderId="38" xfId="2002" applyNumberFormat="1" applyFont="1" applyFill="1" applyBorder="1" applyAlignment="1" applyProtection="1">
      <alignment horizontal="center"/>
    </xf>
    <xf numFmtId="0" fontId="50" fillId="58" borderId="65" xfId="0" applyFont="1" applyFill="1" applyBorder="1" applyAlignment="1" applyProtection="1">
      <alignment horizontal="center" vertical="center" textRotation="90" wrapText="1"/>
      <protection locked="0"/>
    </xf>
    <xf numFmtId="0" fontId="24" fillId="0" borderId="60" xfId="0" applyFont="1" applyBorder="1" applyAlignment="1" applyProtection="1">
      <alignment horizontal="left"/>
      <protection locked="0"/>
    </xf>
    <xf numFmtId="0" fontId="50" fillId="58" borderId="60" xfId="0" applyFont="1" applyFill="1" applyBorder="1" applyAlignment="1" applyProtection="1">
      <alignment horizontal="center" vertical="center" textRotation="90" wrapText="1"/>
      <protection locked="0"/>
    </xf>
    <xf numFmtId="0" fontId="45" fillId="39" borderId="60" xfId="0" applyFont="1" applyFill="1" applyBorder="1" applyAlignment="1" applyProtection="1">
      <alignment horizontal="center" vertical="center" textRotation="90" wrapText="1"/>
      <protection locked="0"/>
    </xf>
    <xf numFmtId="0" fontId="46" fillId="39" borderId="63" xfId="0" applyFont="1" applyFill="1" applyBorder="1" applyAlignment="1" applyProtection="1">
      <alignment horizontal="center" vertical="center" textRotation="90" wrapText="1"/>
      <protection locked="0"/>
    </xf>
    <xf numFmtId="0" fontId="46" fillId="39" borderId="60" xfId="0" applyFont="1" applyFill="1" applyBorder="1" applyAlignment="1" applyProtection="1">
      <alignment horizontal="center" vertical="center" textRotation="90" wrapText="1"/>
      <protection locked="0"/>
    </xf>
    <xf numFmtId="0" fontId="31" fillId="2" borderId="74" xfId="0" applyFont="1" applyFill="1" applyBorder="1" applyAlignment="1" applyProtection="1">
      <alignment horizontal="center" vertical="center" wrapText="1"/>
      <protection locked="0"/>
    </xf>
    <xf numFmtId="0" fontId="50" fillId="58" borderId="75" xfId="0" applyFont="1" applyFill="1" applyBorder="1" applyAlignment="1" applyProtection="1">
      <alignment horizontal="center" vertical="center" textRotation="90" wrapText="1"/>
      <protection locked="0"/>
    </xf>
    <xf numFmtId="0" fontId="27" fillId="0" borderId="38" xfId="0" applyFont="1" applyFill="1" applyBorder="1" applyAlignment="1">
      <alignment horizontal="center"/>
    </xf>
    <xf numFmtId="0" fontId="31" fillId="2" borderId="76" xfId="0" applyFont="1" applyFill="1" applyBorder="1" applyAlignment="1" applyProtection="1">
      <alignment horizontal="center" vertical="center" wrapText="1"/>
      <protection locked="0"/>
    </xf>
    <xf numFmtId="0" fontId="31" fillId="2" borderId="77" xfId="0" applyFont="1" applyFill="1" applyBorder="1" applyAlignment="1" applyProtection="1">
      <alignment horizontal="center" vertical="center" wrapText="1"/>
      <protection locked="0"/>
    </xf>
    <xf numFmtId="0" fontId="31" fillId="2" borderId="78" xfId="0" applyFont="1" applyFill="1" applyBorder="1" applyAlignment="1" applyProtection="1">
      <alignment horizontal="center" vertical="center" wrapText="1"/>
      <protection locked="0"/>
    </xf>
    <xf numFmtId="0" fontId="52" fillId="2" borderId="79" xfId="0" applyFont="1" applyFill="1" applyBorder="1" applyAlignment="1" applyProtection="1">
      <alignment horizontal="center" vertical="center" wrapText="1"/>
      <protection locked="0"/>
    </xf>
    <xf numFmtId="0" fontId="52" fillId="2" borderId="80" xfId="0" applyFont="1" applyFill="1" applyBorder="1" applyAlignment="1" applyProtection="1">
      <alignment horizontal="center" vertical="center" wrapText="1"/>
      <protection locked="0"/>
    </xf>
    <xf numFmtId="0" fontId="52" fillId="2" borderId="8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textRotation="90" wrapText="1"/>
      <protection locked="0"/>
    </xf>
    <xf numFmtId="0" fontId="27" fillId="0" borderId="0" xfId="0" applyFont="1" applyAlignment="1" applyProtection="1">
      <alignment horizontal="center" textRotation="90" wrapText="1"/>
      <protection locked="0"/>
    </xf>
    <xf numFmtId="0" fontId="50" fillId="40" borderId="46" xfId="0" applyFont="1" applyFill="1" applyBorder="1" applyAlignment="1" applyProtection="1">
      <alignment horizontal="center" vertical="center" textRotation="90" wrapText="1"/>
      <protection locked="0"/>
    </xf>
    <xf numFmtId="0" fontId="45" fillId="39" borderId="58" xfId="1690" applyFont="1" applyFill="1" applyBorder="1" applyAlignment="1" applyProtection="1">
      <alignment horizontal="center" vertical="center" textRotation="90" wrapText="1"/>
      <protection locked="0"/>
    </xf>
    <xf numFmtId="0" fontId="29" fillId="2" borderId="36" xfId="0" applyFont="1" applyFill="1" applyBorder="1" applyAlignment="1" applyProtection="1">
      <alignment horizontal="center" vertical="center" wrapText="1"/>
      <protection locked="0"/>
    </xf>
    <xf numFmtId="0" fontId="29" fillId="2" borderId="37" xfId="0" applyFont="1" applyFill="1" applyBorder="1" applyAlignment="1" applyProtection="1">
      <alignment horizontal="center" vertical="center" wrapText="1"/>
      <protection locked="0"/>
    </xf>
    <xf numFmtId="0" fontId="29" fillId="2" borderId="38" xfId="0" applyFont="1" applyFill="1" applyBorder="1" applyAlignment="1" applyProtection="1">
      <alignment horizontal="center" vertical="center" wrapText="1"/>
      <protection locked="0"/>
    </xf>
    <xf numFmtId="166" fontId="50" fillId="2" borderId="83" xfId="2002" applyNumberFormat="1" applyFont="1" applyFill="1" applyBorder="1" applyAlignment="1" applyProtection="1">
      <alignment horizontal="center" vertical="center" wrapText="1"/>
    </xf>
    <xf numFmtId="0" fontId="25" fillId="38" borderId="38" xfId="0" applyFont="1" applyFill="1" applyBorder="1" applyAlignment="1" applyProtection="1">
      <alignment horizontal="center" vertical="center"/>
      <protection locked="0"/>
    </xf>
    <xf numFmtId="0" fontId="25" fillId="38" borderId="46" xfId="0" applyFont="1" applyFill="1" applyBorder="1" applyAlignment="1" applyProtection="1">
      <alignment horizontal="center" vertical="center"/>
      <protection locked="0"/>
    </xf>
    <xf numFmtId="0" fontId="33" fillId="33" borderId="13" xfId="0" applyFont="1" applyFill="1" applyBorder="1" applyAlignment="1">
      <alignment horizontal="center" vertical="center"/>
    </xf>
    <xf numFmtId="0" fontId="47" fillId="36" borderId="32" xfId="0" applyFont="1" applyFill="1" applyBorder="1" applyAlignment="1">
      <alignment horizontal="left" wrapText="1"/>
    </xf>
    <xf numFmtId="0" fontId="37" fillId="0" borderId="38" xfId="0" applyFont="1" applyBorder="1" applyAlignment="1">
      <alignment wrapText="1"/>
    </xf>
    <xf numFmtId="0" fontId="38" fillId="2" borderId="32" xfId="1689" applyFont="1" applyFill="1" applyBorder="1" applyAlignment="1">
      <alignment horizontal="center"/>
    </xf>
    <xf numFmtId="0" fontId="37" fillId="0" borderId="22" xfId="0" applyFont="1" applyBorder="1" applyAlignment="1">
      <alignment horizontal="center" vertical="top" wrapText="1"/>
    </xf>
    <xf numFmtId="0" fontId="63" fillId="0" borderId="38" xfId="1690" applyFont="1" applyFill="1" applyBorder="1" applyAlignment="1">
      <alignment horizontal="center" vertical="center"/>
    </xf>
    <xf numFmtId="2" fontId="36" fillId="0" borderId="32" xfId="0" applyNumberFormat="1" applyFont="1" applyBorder="1" applyAlignment="1" applyProtection="1">
      <alignment horizontal="center"/>
    </xf>
    <xf numFmtId="0" fontId="37" fillId="2" borderId="32" xfId="1689" applyFont="1" applyFill="1" applyBorder="1" applyAlignment="1">
      <alignment horizontal="center" vertical="top" wrapText="1"/>
    </xf>
    <xf numFmtId="0" fontId="46" fillId="0" borderId="85" xfId="0" applyFont="1" applyBorder="1" applyAlignment="1">
      <alignment horizontal="center" vertical="center" wrapText="1"/>
    </xf>
    <xf numFmtId="0" fontId="25" fillId="61" borderId="38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/>
    <xf numFmtId="0" fontId="25" fillId="39" borderId="58" xfId="1690" applyFont="1" applyFill="1" applyBorder="1" applyAlignment="1" applyProtection="1">
      <alignment horizontal="center" vertical="center" textRotation="90" wrapText="1"/>
      <protection locked="0"/>
    </xf>
    <xf numFmtId="0" fontId="25" fillId="39" borderId="82" xfId="1690" applyFont="1" applyFill="1" applyBorder="1" applyAlignment="1" applyProtection="1">
      <alignment horizontal="center" vertical="center" textRotation="90" wrapText="1"/>
      <protection locked="0"/>
    </xf>
    <xf numFmtId="0" fontId="27" fillId="0" borderId="86" xfId="0" applyFont="1" applyBorder="1" applyAlignment="1">
      <alignment horizontal="center"/>
    </xf>
    <xf numFmtId="0" fontId="37" fillId="0" borderId="87" xfId="1680" applyFont="1" applyBorder="1" applyAlignment="1" applyProtection="1">
      <alignment horizontal="left" vertical="center"/>
      <protection locked="0"/>
    </xf>
    <xf numFmtId="0" fontId="38" fillId="0" borderId="87" xfId="1679" applyFont="1" applyFill="1" applyBorder="1" applyAlignment="1">
      <alignment horizontal="left"/>
    </xf>
    <xf numFmtId="0" fontId="24" fillId="0" borderId="88" xfId="0" applyFont="1" applyBorder="1"/>
    <xf numFmtId="0" fontId="64" fillId="0" borderId="32" xfId="1681" applyFont="1" applyFill="1" applyBorder="1" applyAlignment="1">
      <alignment horizontal="center" wrapText="1"/>
    </xf>
    <xf numFmtId="0" fontId="64" fillId="0" borderId="38" xfId="1681" applyFont="1" applyFill="1" applyBorder="1" applyAlignment="1">
      <alignment horizontal="center" wrapText="1"/>
    </xf>
    <xf numFmtId="0" fontId="64" fillId="0" borderId="64" xfId="1681" applyFont="1" applyFill="1" applyBorder="1" applyAlignment="1">
      <alignment horizontal="center" wrapText="1"/>
    </xf>
    <xf numFmtId="0" fontId="64" fillId="0" borderId="32" xfId="0" applyNumberFormat="1" applyFont="1" applyFill="1" applyBorder="1" applyAlignment="1">
      <alignment horizontal="center" wrapText="1"/>
    </xf>
    <xf numFmtId="0" fontId="64" fillId="0" borderId="38" xfId="0" applyNumberFormat="1" applyFont="1" applyFill="1" applyBorder="1" applyAlignment="1">
      <alignment horizontal="center" wrapText="1"/>
    </xf>
    <xf numFmtId="0" fontId="64" fillId="0" borderId="32" xfId="0" applyFont="1" applyFill="1" applyBorder="1" applyAlignment="1">
      <alignment horizontal="center" wrapText="1"/>
    </xf>
    <xf numFmtId="0" fontId="64" fillId="0" borderId="89" xfId="0" applyFont="1" applyFill="1" applyBorder="1" applyAlignment="1">
      <alignment horizontal="center" wrapText="1"/>
    </xf>
    <xf numFmtId="0" fontId="64" fillId="0" borderId="66" xfId="0" applyFont="1" applyFill="1" applyBorder="1" applyAlignment="1">
      <alignment horizontal="center" wrapText="1"/>
    </xf>
    <xf numFmtId="0" fontId="64" fillId="0" borderId="21" xfId="0" applyFont="1" applyFill="1" applyBorder="1" applyAlignment="1">
      <alignment horizontal="center" wrapText="1"/>
    </xf>
    <xf numFmtId="0" fontId="64" fillId="0" borderId="90" xfId="0" applyFont="1" applyFill="1" applyBorder="1" applyAlignment="1">
      <alignment horizontal="center" wrapText="1"/>
    </xf>
    <xf numFmtId="0" fontId="64" fillId="0" borderId="38" xfId="0" applyFont="1" applyFill="1" applyBorder="1" applyAlignment="1">
      <alignment horizontal="center" wrapText="1"/>
    </xf>
    <xf numFmtId="0" fontId="64" fillId="0" borderId="91" xfId="1681" applyFont="1" applyFill="1" applyBorder="1" applyAlignment="1">
      <alignment horizontal="center" wrapText="1"/>
    </xf>
    <xf numFmtId="0" fontId="64" fillId="0" borderId="87" xfId="1681" applyFont="1" applyFill="1" applyBorder="1" applyAlignment="1">
      <alignment horizontal="center" wrapText="1"/>
    </xf>
    <xf numFmtId="0" fontId="64" fillId="0" borderId="93" xfId="1681" applyFont="1" applyFill="1" applyBorder="1" applyAlignment="1">
      <alignment horizontal="center" wrapText="1"/>
    </xf>
    <xf numFmtId="0" fontId="64" fillId="0" borderId="91" xfId="0" applyNumberFormat="1" applyFont="1" applyFill="1" applyBorder="1" applyAlignment="1">
      <alignment horizontal="center" wrapText="1"/>
    </xf>
    <xf numFmtId="0" fontId="64" fillId="0" borderId="87" xfId="0" applyNumberFormat="1" applyFont="1" applyFill="1" applyBorder="1" applyAlignment="1">
      <alignment horizontal="center" wrapText="1"/>
    </xf>
    <xf numFmtId="0" fontId="64" fillId="0" borderId="91" xfId="0" applyFont="1" applyFill="1" applyBorder="1" applyAlignment="1">
      <alignment horizontal="center" wrapText="1"/>
    </xf>
    <xf numFmtId="0" fontId="64" fillId="0" borderId="92" xfId="0" applyFont="1" applyFill="1" applyBorder="1" applyAlignment="1">
      <alignment horizontal="center" wrapText="1"/>
    </xf>
    <xf numFmtId="0" fontId="64" fillId="0" borderId="87" xfId="0" applyFont="1" applyFill="1" applyBorder="1" applyAlignment="1">
      <alignment horizontal="center" wrapText="1"/>
    </xf>
    <xf numFmtId="0" fontId="49" fillId="0" borderId="32" xfId="1691" applyFont="1" applyFill="1" applyBorder="1" applyAlignment="1">
      <alignment horizontal="center" wrapText="1"/>
    </xf>
    <xf numFmtId="0" fontId="37" fillId="0" borderId="66" xfId="1686" applyFont="1" applyBorder="1" applyAlignment="1" applyProtection="1">
      <alignment horizontal="center" vertical="center"/>
      <protection locked="0"/>
    </xf>
    <xf numFmtId="0" fontId="18" fillId="0" borderId="21" xfId="1687" applyFont="1" applyFill="1" applyBorder="1" applyAlignment="1">
      <alignment horizontal="center"/>
    </xf>
    <xf numFmtId="0" fontId="38" fillId="2" borderId="66" xfId="1688" applyFont="1" applyFill="1" applyBorder="1" applyAlignment="1">
      <alignment horizontal="center"/>
    </xf>
    <xf numFmtId="0" fontId="18" fillId="0" borderId="95" xfId="1687" applyFont="1" applyFill="1" applyBorder="1" applyAlignment="1">
      <alignment horizontal="center"/>
    </xf>
    <xf numFmtId="2" fontId="36" fillId="0" borderId="96" xfId="0" applyNumberFormat="1" applyFont="1" applyBorder="1" applyAlignment="1" applyProtection="1">
      <alignment horizontal="center"/>
    </xf>
    <xf numFmtId="2" fontId="36" fillId="0" borderId="97" xfId="0" applyNumberFormat="1" applyFont="1" applyBorder="1" applyAlignment="1" applyProtection="1">
      <alignment horizontal="center"/>
    </xf>
    <xf numFmtId="2" fontId="36" fillId="0" borderId="43" xfId="0" applyNumberFormat="1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36" fillId="0" borderId="98" xfId="0" applyFont="1" applyBorder="1"/>
    <xf numFmtId="0" fontId="37" fillId="0" borderId="38" xfId="1686" applyFont="1" applyFill="1" applyBorder="1" applyAlignment="1" applyProtection="1">
      <alignment horizontal="left"/>
      <protection locked="0"/>
    </xf>
    <xf numFmtId="0" fontId="37" fillId="0" borderId="66" xfId="1686" applyFont="1" applyFill="1" applyBorder="1" applyAlignment="1" applyProtection="1">
      <alignment horizontal="left" vertical="center"/>
      <protection locked="0"/>
    </xf>
    <xf numFmtId="0" fontId="64" fillId="62" borderId="32" xfId="0" applyFont="1" applyFill="1" applyBorder="1" applyAlignment="1">
      <alignment horizontal="center" wrapText="1"/>
    </xf>
    <xf numFmtId="0" fontId="46" fillId="0" borderId="0" xfId="0" applyFont="1" applyBorder="1" applyAlignment="1">
      <alignment horizontal="center" vertical="center" wrapText="1"/>
    </xf>
    <xf numFmtId="0" fontId="52" fillId="2" borderId="78" xfId="0" applyFont="1" applyFill="1" applyBorder="1" applyAlignment="1" applyProtection="1">
      <alignment horizontal="center" vertical="center" wrapText="1"/>
      <protection locked="0"/>
    </xf>
    <xf numFmtId="0" fontId="27" fillId="34" borderId="0" xfId="0" applyFont="1" applyFill="1" applyAlignment="1">
      <alignment horizontal="center"/>
    </xf>
    <xf numFmtId="0" fontId="27" fillId="14" borderId="0" xfId="0" applyFont="1" applyFill="1" applyAlignment="1">
      <alignment horizontal="center"/>
    </xf>
    <xf numFmtId="0" fontId="49" fillId="0" borderId="32" xfId="0" applyFont="1" applyFill="1" applyBorder="1" applyAlignment="1">
      <alignment horizontal="center" wrapText="1"/>
    </xf>
    <xf numFmtId="0" fontId="49" fillId="0" borderId="33" xfId="0" applyFont="1" applyFill="1" applyBorder="1" applyAlignment="1">
      <alignment horizontal="center" wrapText="1"/>
    </xf>
    <xf numFmtId="0" fontId="90" fillId="0" borderId="33" xfId="0" applyFont="1" applyFill="1" applyBorder="1" applyAlignment="1">
      <alignment horizontal="center" wrapText="1"/>
    </xf>
    <xf numFmtId="0" fontId="64" fillId="36" borderId="32" xfId="1684" applyFont="1" applyFill="1" applyBorder="1" applyAlignment="1">
      <alignment horizontal="center" wrapText="1"/>
    </xf>
    <xf numFmtId="0" fontId="64" fillId="36" borderId="33" xfId="1684" applyFont="1" applyFill="1" applyBorder="1" applyAlignment="1">
      <alignment horizontal="center" wrapText="1"/>
    </xf>
    <xf numFmtId="0" fontId="64" fillId="0" borderId="33" xfId="1684" applyFont="1" applyFill="1" applyBorder="1" applyAlignment="1">
      <alignment horizontal="center" wrapText="1"/>
    </xf>
    <xf numFmtId="0" fontId="64" fillId="0" borderId="33" xfId="0" applyFont="1" applyFill="1" applyBorder="1" applyAlignment="1">
      <alignment horizontal="center" wrapText="1"/>
    </xf>
    <xf numFmtId="0" fontId="64" fillId="36" borderId="32" xfId="0" applyFont="1" applyFill="1" applyBorder="1" applyAlignment="1">
      <alignment horizontal="center" wrapText="1"/>
    </xf>
    <xf numFmtId="0" fontId="64" fillId="60" borderId="32" xfId="0" applyFont="1" applyFill="1" applyBorder="1" applyAlignment="1">
      <alignment horizontal="center" wrapText="1"/>
    </xf>
    <xf numFmtId="0" fontId="64" fillId="59" borderId="32" xfId="0" applyFont="1" applyFill="1" applyBorder="1" applyAlignment="1">
      <alignment horizontal="center" wrapText="1"/>
    </xf>
    <xf numFmtId="0" fontId="64" fillId="36" borderId="33" xfId="0" applyFont="1" applyFill="1" applyBorder="1" applyAlignment="1">
      <alignment horizontal="center" wrapText="1"/>
    </xf>
    <xf numFmtId="0" fontId="64" fillId="62" borderId="33" xfId="0" applyFont="1" applyFill="1" applyBorder="1" applyAlignment="1">
      <alignment horizontal="center" wrapText="1"/>
    </xf>
    <xf numFmtId="0" fontId="64" fillId="0" borderId="32" xfId="1685" applyFont="1" applyFill="1" applyBorder="1" applyAlignment="1">
      <alignment horizontal="center" wrapText="1"/>
    </xf>
    <xf numFmtId="0" fontId="64" fillId="0" borderId="33" xfId="1685" applyFont="1" applyFill="1" applyBorder="1" applyAlignment="1">
      <alignment horizontal="center" wrapText="1"/>
    </xf>
    <xf numFmtId="0" fontId="64" fillId="0" borderId="21" xfId="1685" applyFont="1" applyFill="1" applyBorder="1" applyAlignment="1">
      <alignment horizontal="center" wrapText="1"/>
    </xf>
    <xf numFmtId="0" fontId="64" fillId="0" borderId="44" xfId="1685" applyFont="1" applyFill="1" applyBorder="1" applyAlignment="1">
      <alignment horizontal="center" wrapText="1"/>
    </xf>
    <xf numFmtId="0" fontId="64" fillId="0" borderId="44" xfId="0" applyFont="1" applyFill="1" applyBorder="1" applyAlignment="1">
      <alignment horizontal="center" wrapText="1"/>
    </xf>
    <xf numFmtId="0" fontId="64" fillId="0" borderId="95" xfId="1685" applyFont="1" applyFill="1" applyBorder="1" applyAlignment="1">
      <alignment horizontal="center" wrapText="1"/>
    </xf>
    <xf numFmtId="0" fontId="64" fillId="0" borderId="96" xfId="1685" applyFont="1" applyFill="1" applyBorder="1" applyAlignment="1">
      <alignment horizontal="center" wrapText="1"/>
    </xf>
    <xf numFmtId="0" fontId="64" fillId="0" borderId="95" xfId="0" applyFont="1" applyFill="1" applyBorder="1" applyAlignment="1">
      <alignment horizontal="center" wrapText="1"/>
    </xf>
    <xf numFmtId="0" fontId="64" fillId="0" borderId="96" xfId="0" applyFont="1" applyFill="1" applyBorder="1" applyAlignment="1">
      <alignment horizontal="center" wrapText="1"/>
    </xf>
    <xf numFmtId="0" fontId="64" fillId="62" borderId="32" xfId="1685" applyFont="1" applyFill="1" applyBorder="1" applyAlignment="1">
      <alignment horizontal="center" wrapText="1"/>
    </xf>
    <xf numFmtId="0" fontId="91" fillId="0" borderId="32" xfId="0" applyFont="1" applyFill="1" applyBorder="1" applyAlignment="1">
      <alignment horizontal="center" wrapText="1"/>
    </xf>
    <xf numFmtId="0" fontId="91" fillId="0" borderId="33" xfId="0" applyFont="1" applyFill="1" applyBorder="1" applyAlignment="1">
      <alignment horizontal="center" wrapText="1"/>
    </xf>
    <xf numFmtId="0" fontId="91" fillId="62" borderId="33" xfId="0" applyFont="1" applyFill="1" applyBorder="1" applyAlignment="1">
      <alignment horizontal="center" wrapText="1"/>
    </xf>
    <xf numFmtId="0" fontId="36" fillId="0" borderId="90" xfId="0" applyFont="1" applyBorder="1" applyAlignment="1">
      <alignment horizontal="center"/>
    </xf>
    <xf numFmtId="2" fontId="36" fillId="0" borderId="31" xfId="0" applyNumberFormat="1" applyFont="1" applyBorder="1" applyAlignment="1">
      <alignment horizontal="center"/>
    </xf>
    <xf numFmtId="0" fontId="64" fillId="0" borderId="32" xfId="1684" applyFont="1" applyFill="1" applyBorder="1" applyAlignment="1">
      <alignment horizontal="center" wrapText="1"/>
    </xf>
    <xf numFmtId="0" fontId="37" fillId="0" borderId="83" xfId="1686" applyFont="1" applyBorder="1" applyAlignment="1" applyProtection="1">
      <alignment horizontal="center" vertical="center"/>
      <protection locked="0"/>
    </xf>
    <xf numFmtId="0" fontId="37" fillId="0" borderId="83" xfId="1686" applyFont="1" applyFill="1" applyBorder="1" applyAlignment="1" applyProtection="1">
      <alignment horizontal="left" vertical="center"/>
      <protection locked="0"/>
    </xf>
    <xf numFmtId="0" fontId="18" fillId="0" borderId="27" xfId="1687" applyFont="1" applyFill="1" applyBorder="1" applyAlignment="1">
      <alignment horizontal="center"/>
    </xf>
    <xf numFmtId="0" fontId="38" fillId="2" borderId="83" xfId="1688" applyFont="1" applyFill="1" applyBorder="1" applyAlignment="1">
      <alignment horizontal="center"/>
    </xf>
    <xf numFmtId="0" fontId="64" fillId="0" borderId="27" xfId="1685" applyFont="1" applyFill="1" applyBorder="1" applyAlignment="1">
      <alignment horizontal="center" wrapText="1"/>
    </xf>
    <xf numFmtId="0" fontId="64" fillId="0" borderId="94" xfId="1685" applyFont="1" applyFill="1" applyBorder="1" applyAlignment="1">
      <alignment horizontal="center" wrapText="1"/>
    </xf>
    <xf numFmtId="0" fontId="64" fillId="0" borderId="27" xfId="0" applyFont="1" applyFill="1" applyBorder="1" applyAlignment="1">
      <alignment horizontal="center" wrapText="1"/>
    </xf>
    <xf numFmtId="0" fontId="64" fillId="0" borderId="94" xfId="0" applyFont="1" applyFill="1" applyBorder="1" applyAlignment="1">
      <alignment horizontal="center" wrapText="1"/>
    </xf>
    <xf numFmtId="2" fontId="36" fillId="0" borderId="94" xfId="0" applyNumberFormat="1" applyFont="1" applyBorder="1" applyAlignment="1" applyProtection="1">
      <alignment horizontal="center"/>
    </xf>
    <xf numFmtId="2" fontId="36" fillId="0" borderId="122" xfId="0" applyNumberFormat="1" applyFont="1" applyBorder="1" applyAlignment="1" applyProtection="1">
      <alignment horizontal="center"/>
    </xf>
    <xf numFmtId="0" fontId="36" fillId="0" borderId="31" xfId="0" applyFont="1" applyBorder="1" applyAlignment="1">
      <alignment horizontal="center"/>
    </xf>
    <xf numFmtId="0" fontId="18" fillId="0" borderId="123" xfId="1687" applyFont="1" applyFill="1" applyBorder="1" applyAlignment="1">
      <alignment horizontal="center"/>
    </xf>
    <xf numFmtId="0" fontId="64" fillId="0" borderId="123" xfId="1685" applyFont="1" applyFill="1" applyBorder="1" applyAlignment="1">
      <alignment horizontal="center" wrapText="1"/>
    </xf>
    <xf numFmtId="0" fontId="64" fillId="0" borderId="124" xfId="1685" applyFont="1" applyFill="1" applyBorder="1" applyAlignment="1">
      <alignment horizontal="center" wrapText="1"/>
    </xf>
    <xf numFmtId="0" fontId="64" fillId="0" borderId="123" xfId="0" applyFont="1" applyFill="1" applyBorder="1" applyAlignment="1">
      <alignment horizontal="center" wrapText="1"/>
    </xf>
    <xf numFmtId="0" fontId="64" fillId="0" borderId="124" xfId="0" applyFont="1" applyFill="1" applyBorder="1" applyAlignment="1">
      <alignment horizontal="center" wrapText="1"/>
    </xf>
    <xf numFmtId="2" fontId="36" fillId="0" borderId="124" xfId="0" applyNumberFormat="1" applyFont="1" applyBorder="1" applyAlignment="1" applyProtection="1">
      <alignment horizontal="center"/>
    </xf>
    <xf numFmtId="2" fontId="36" fillId="0" borderId="123" xfId="0" applyNumberFormat="1" applyFont="1" applyBorder="1" applyAlignment="1">
      <alignment horizontal="center"/>
    </xf>
    <xf numFmtId="0" fontId="36" fillId="0" borderId="123" xfId="0" applyFont="1" applyBorder="1" applyAlignment="1">
      <alignment horizontal="center"/>
    </xf>
    <xf numFmtId="0" fontId="36" fillId="0" borderId="125" xfId="0" applyFont="1" applyBorder="1"/>
    <xf numFmtId="0" fontId="64" fillId="0" borderId="126" xfId="1685" applyFont="1" applyFill="1" applyBorder="1" applyAlignment="1">
      <alignment horizontal="center" wrapText="1"/>
    </xf>
    <xf numFmtId="0" fontId="64" fillId="0" borderId="127" xfId="1685" applyFont="1" applyFill="1" applyBorder="1" applyAlignment="1">
      <alignment horizontal="center" wrapText="1"/>
    </xf>
    <xf numFmtId="0" fontId="64" fillId="0" borderId="126" xfId="0" applyFont="1" applyFill="1" applyBorder="1" applyAlignment="1">
      <alignment horizontal="center" wrapText="1"/>
    </xf>
    <xf numFmtId="0" fontId="64" fillId="0" borderId="127" xfId="0" applyFont="1" applyFill="1" applyBorder="1" applyAlignment="1">
      <alignment horizontal="center" wrapText="1"/>
    </xf>
    <xf numFmtId="2" fontId="36" fillId="0" borderId="127" xfId="0" applyNumberFormat="1" applyFont="1" applyBorder="1" applyAlignment="1" applyProtection="1">
      <alignment horizontal="center"/>
    </xf>
    <xf numFmtId="2" fontId="36" fillId="0" borderId="126" xfId="0" applyNumberFormat="1" applyFont="1" applyBorder="1" applyAlignment="1">
      <alignment horizontal="center"/>
    </xf>
    <xf numFmtId="0" fontId="36" fillId="0" borderId="126" xfId="0" applyFont="1" applyBorder="1" applyAlignment="1">
      <alignment horizontal="center"/>
    </xf>
    <xf numFmtId="0" fontId="24" fillId="0" borderId="84" xfId="0" applyFont="1" applyBorder="1"/>
    <xf numFmtId="0" fontId="64" fillId="0" borderId="122" xfId="0" applyFont="1" applyFill="1" applyBorder="1" applyAlignment="1">
      <alignment horizontal="center" wrapText="1"/>
    </xf>
    <xf numFmtId="0" fontId="64" fillId="0" borderId="31" xfId="0" applyFont="1" applyFill="1" applyBorder="1" applyAlignment="1">
      <alignment horizontal="center" wrapText="1"/>
    </xf>
    <xf numFmtId="0" fontId="64" fillId="0" borderId="122" xfId="1685" applyFont="1" applyFill="1" applyBorder="1" applyAlignment="1">
      <alignment horizontal="center" wrapText="1"/>
    </xf>
    <xf numFmtId="0" fontId="64" fillId="0" borderId="31" xfId="1685" applyFont="1" applyFill="1" applyBorder="1" applyAlignment="1">
      <alignment horizontal="center" wrapText="1"/>
    </xf>
    <xf numFmtId="0" fontId="49" fillId="0" borderId="33" xfId="1691" applyFont="1" applyFill="1" applyBorder="1" applyAlignment="1">
      <alignment horizontal="center" wrapText="1"/>
    </xf>
    <xf numFmtId="0" fontId="96" fillId="0" borderId="33" xfId="1691" applyFont="1" applyFill="1" applyBorder="1" applyAlignment="1">
      <alignment horizontal="center" wrapText="1"/>
    </xf>
    <xf numFmtId="0" fontId="27" fillId="34" borderId="0" xfId="0" applyFont="1" applyFill="1" applyAlignment="1">
      <alignment horizontal="center"/>
    </xf>
    <xf numFmtId="0" fontId="27" fillId="14" borderId="0" xfId="0" applyFont="1" applyFill="1" applyAlignment="1">
      <alignment horizontal="center"/>
    </xf>
    <xf numFmtId="0" fontId="45" fillId="39" borderId="38" xfId="1690" applyFont="1" applyFill="1" applyBorder="1" applyAlignment="1" applyProtection="1">
      <alignment horizontal="center" vertical="center" textRotation="90" wrapText="1"/>
      <protection locked="0"/>
    </xf>
    <xf numFmtId="0" fontId="50" fillId="40" borderId="38" xfId="0" applyFont="1" applyFill="1" applyBorder="1" applyAlignment="1" applyProtection="1">
      <alignment horizontal="center" vertical="center" textRotation="90" wrapText="1"/>
      <protection locked="0"/>
    </xf>
    <xf numFmtId="0" fontId="27" fillId="34" borderId="0" xfId="0" applyFont="1" applyFill="1" applyAlignment="1">
      <alignment horizontal="center"/>
    </xf>
    <xf numFmtId="0" fontId="27" fillId="14" borderId="0" xfId="0" applyFont="1" applyFill="1" applyAlignment="1">
      <alignment horizontal="center"/>
    </xf>
    <xf numFmtId="0" fontId="18" fillId="0" borderId="89" xfId="1687" applyFont="1" applyFill="1" applyBorder="1" applyAlignment="1">
      <alignment horizontal="center"/>
    </xf>
    <xf numFmtId="0" fontId="50" fillId="40" borderId="71" xfId="0" applyFont="1" applyFill="1" applyBorder="1" applyAlignment="1" applyProtection="1">
      <alignment horizontal="center" vertical="center" textRotation="90" wrapText="1"/>
      <protection locked="0"/>
    </xf>
    <xf numFmtId="0" fontId="50" fillId="58" borderId="121" xfId="0" applyFont="1" applyFill="1" applyBorder="1" applyAlignment="1" applyProtection="1">
      <alignment horizontal="center" vertical="center" textRotation="90" wrapText="1"/>
      <protection locked="0"/>
    </xf>
    <xf numFmtId="0" fontId="63" fillId="62" borderId="38" xfId="1690" applyFont="1" applyFill="1" applyBorder="1" applyAlignment="1">
      <alignment horizontal="center" vertical="center"/>
    </xf>
    <xf numFmtId="0" fontId="64" fillId="62" borderId="27" xfId="0" applyFont="1" applyFill="1" applyBorder="1" applyAlignment="1">
      <alignment horizontal="center" wrapText="1"/>
    </xf>
    <xf numFmtId="0" fontId="64" fillId="62" borderId="94" xfId="0" applyFont="1" applyFill="1" applyBorder="1" applyAlignment="1">
      <alignment horizontal="center" wrapText="1"/>
    </xf>
    <xf numFmtId="0" fontId="37" fillId="0" borderId="66" xfId="1686" applyFont="1" applyFill="1" applyBorder="1" applyAlignment="1" applyProtection="1">
      <alignment horizontal="left"/>
      <protection locked="0"/>
    </xf>
    <xf numFmtId="0" fontId="64" fillId="62" borderId="122" xfId="0" applyFont="1" applyFill="1" applyBorder="1" applyAlignment="1">
      <alignment horizontal="center" wrapText="1"/>
    </xf>
    <xf numFmtId="0" fontId="64" fillId="62" borderId="95" xfId="1685" applyFont="1" applyFill="1" applyBorder="1" applyAlignment="1">
      <alignment horizontal="center" wrapText="1"/>
    </xf>
    <xf numFmtId="0" fontId="64" fillId="62" borderId="95" xfId="0" applyFont="1" applyFill="1" applyBorder="1" applyAlignment="1">
      <alignment horizontal="center" wrapText="1"/>
    </xf>
    <xf numFmtId="0" fontId="64" fillId="62" borderId="44" xfId="0" applyFont="1" applyFill="1" applyBorder="1" applyAlignment="1">
      <alignment horizontal="center" wrapText="1"/>
    </xf>
    <xf numFmtId="0" fontId="27" fillId="0" borderId="134" xfId="0" applyFont="1" applyBorder="1" applyAlignment="1">
      <alignment horizontal="center"/>
    </xf>
    <xf numFmtId="0" fontId="89" fillId="39" borderId="63" xfId="0" applyFont="1" applyFill="1" applyBorder="1" applyAlignment="1" applyProtection="1">
      <alignment horizontal="center" vertical="center" textRotation="90" wrapText="1"/>
      <protection locked="0"/>
    </xf>
    <xf numFmtId="0" fontId="45" fillId="11" borderId="136" xfId="0" applyFont="1" applyFill="1" applyBorder="1" applyAlignment="1" applyProtection="1">
      <alignment horizontal="center" vertical="center" textRotation="90" wrapText="1"/>
      <protection locked="0"/>
    </xf>
    <xf numFmtId="0" fontId="52" fillId="2" borderId="31" xfId="0" applyFont="1" applyFill="1" applyBorder="1" applyAlignment="1" applyProtection="1">
      <alignment horizontal="center" vertical="center" wrapText="1"/>
      <protection locked="0"/>
    </xf>
    <xf numFmtId="0" fontId="45" fillId="11" borderId="68" xfId="0" applyFont="1" applyFill="1" applyBorder="1" applyAlignment="1" applyProtection="1">
      <alignment horizontal="center" vertical="center" textRotation="90" wrapText="1"/>
      <protection locked="0"/>
    </xf>
    <xf numFmtId="0" fontId="45" fillId="11" borderId="69" xfId="0" applyFont="1" applyFill="1" applyBorder="1" applyAlignment="1" applyProtection="1">
      <alignment horizontal="center" vertical="center" textRotation="90" wrapText="1"/>
      <protection locked="0"/>
    </xf>
    <xf numFmtId="0" fontId="27" fillId="0" borderId="24" xfId="0" applyFont="1" applyBorder="1" applyAlignment="1">
      <alignment horizontal="center"/>
    </xf>
    <xf numFmtId="0" fontId="37" fillId="0" borderId="83" xfId="1680" applyFont="1" applyBorder="1" applyAlignment="1" applyProtection="1">
      <alignment horizontal="left"/>
      <protection locked="0"/>
    </xf>
    <xf numFmtId="0" fontId="38" fillId="0" borderId="83" xfId="1679" applyFont="1" applyFill="1" applyBorder="1" applyAlignment="1">
      <alignment horizontal="left"/>
    </xf>
    <xf numFmtId="0" fontId="97" fillId="0" borderId="89" xfId="0" applyFont="1" applyFill="1" applyBorder="1" applyAlignment="1">
      <alignment horizontal="center" wrapText="1"/>
    </xf>
    <xf numFmtId="0" fontId="97" fillId="0" borderId="92" xfId="0" applyFont="1" applyFill="1" applyBorder="1" applyAlignment="1">
      <alignment horizontal="center" wrapText="1"/>
    </xf>
    <xf numFmtId="0" fontId="98" fillId="59" borderId="32" xfId="2108" applyFont="1" applyFill="1" applyBorder="1" applyAlignment="1">
      <alignment horizontal="center" wrapText="1"/>
    </xf>
    <xf numFmtId="2" fontId="36" fillId="0" borderId="0" xfId="0" applyNumberFormat="1" applyFont="1"/>
    <xf numFmtId="0" fontId="98" fillId="59" borderId="89" xfId="2108" applyFont="1" applyFill="1" applyBorder="1" applyAlignment="1">
      <alignment horizontal="center" wrapText="1"/>
    </xf>
    <xf numFmtId="0" fontId="98" fillId="59" borderId="38" xfId="2108" applyFont="1" applyFill="1" applyBorder="1" applyAlignment="1">
      <alignment horizontal="center" wrapText="1"/>
    </xf>
    <xf numFmtId="0" fontId="25" fillId="77" borderId="82" xfId="1690" applyFont="1" applyFill="1" applyBorder="1" applyAlignment="1" applyProtection="1">
      <alignment horizontal="center" vertical="center" textRotation="90" wrapText="1"/>
      <protection locked="0"/>
    </xf>
    <xf numFmtId="0" fontId="25" fillId="39" borderId="131" xfId="1690" applyFont="1" applyFill="1" applyBorder="1" applyAlignment="1" applyProtection="1">
      <alignment horizontal="center" vertical="center" textRotation="90" wrapText="1"/>
      <protection locked="0"/>
    </xf>
    <xf numFmtId="0" fontId="29" fillId="2" borderId="64" xfId="0" applyFont="1" applyFill="1" applyBorder="1" applyAlignment="1" applyProtection="1">
      <alignment horizontal="center" vertical="center" wrapText="1"/>
      <protection locked="0"/>
    </xf>
    <xf numFmtId="0" fontId="25" fillId="38" borderId="64" xfId="0" applyFont="1" applyFill="1" applyBorder="1" applyAlignment="1" applyProtection="1">
      <alignment horizontal="center" vertical="center"/>
      <protection locked="0"/>
    </xf>
    <xf numFmtId="166" fontId="35" fillId="33" borderId="64" xfId="2002" applyNumberFormat="1" applyFont="1" applyFill="1" applyBorder="1" applyAlignment="1" applyProtection="1">
      <alignment horizontal="center"/>
    </xf>
    <xf numFmtId="166" fontId="35" fillId="33" borderId="46" xfId="2002" applyNumberFormat="1" applyFont="1" applyFill="1" applyBorder="1" applyAlignment="1" applyProtection="1">
      <alignment horizontal="center"/>
    </xf>
    <xf numFmtId="0" fontId="50" fillId="40" borderId="133" xfId="0" applyFont="1" applyFill="1" applyBorder="1" applyAlignment="1" applyProtection="1">
      <alignment horizontal="center" vertical="center" textRotation="90" wrapText="1"/>
      <protection locked="0"/>
    </xf>
    <xf numFmtId="0" fontId="63" fillId="0" borderId="66" xfId="1690" applyFont="1" applyFill="1" applyBorder="1" applyAlignment="1">
      <alignment horizontal="center" vertical="center"/>
    </xf>
    <xf numFmtId="0" fontId="25" fillId="77" borderId="137" xfId="1690" applyFont="1" applyFill="1" applyBorder="1" applyAlignment="1" applyProtection="1">
      <alignment horizontal="center" vertical="center" textRotation="90" wrapText="1"/>
      <protection locked="0"/>
    </xf>
    <xf numFmtId="0" fontId="25" fillId="77" borderId="75" xfId="1690" applyFont="1" applyFill="1" applyBorder="1" applyAlignment="1" applyProtection="1">
      <alignment horizontal="center" vertical="center" textRotation="90" wrapText="1"/>
      <protection locked="0"/>
    </xf>
    <xf numFmtId="0" fontId="25" fillId="77" borderId="138" xfId="1690" applyFont="1" applyFill="1" applyBorder="1" applyAlignment="1" applyProtection="1">
      <alignment horizontal="center" vertical="center" textRotation="90" wrapText="1"/>
      <protection locked="0"/>
    </xf>
    <xf numFmtId="0" fontId="29" fillId="2" borderId="139" xfId="0" applyFont="1" applyFill="1" applyBorder="1" applyAlignment="1" applyProtection="1">
      <alignment horizontal="center" vertical="center" wrapText="1"/>
      <protection locked="0"/>
    </xf>
    <xf numFmtId="0" fontId="29" fillId="2" borderId="140" xfId="0" applyFont="1" applyFill="1" applyBorder="1" applyAlignment="1" applyProtection="1">
      <alignment horizontal="center" vertical="center" wrapText="1"/>
      <protection locked="0"/>
    </xf>
    <xf numFmtId="0" fontId="25" fillId="38" borderId="139" xfId="0" applyFont="1" applyFill="1" applyBorder="1" applyAlignment="1" applyProtection="1">
      <alignment horizontal="center" vertical="center"/>
      <protection locked="0"/>
    </xf>
    <xf numFmtId="0" fontId="25" fillId="38" borderId="140" xfId="0" applyFont="1" applyFill="1" applyBorder="1" applyAlignment="1" applyProtection="1">
      <alignment horizontal="center" vertical="center"/>
      <protection locked="0"/>
    </xf>
    <xf numFmtId="166" fontId="35" fillId="33" borderId="139" xfId="2002" applyNumberFormat="1" applyFont="1" applyFill="1" applyBorder="1" applyAlignment="1" applyProtection="1">
      <alignment horizontal="center"/>
    </xf>
    <xf numFmtId="166" fontId="35" fillId="33" borderId="140" xfId="2002" applyNumberFormat="1" applyFont="1" applyFill="1" applyBorder="1" applyAlignment="1" applyProtection="1">
      <alignment horizontal="center"/>
    </xf>
    <xf numFmtId="0" fontId="98" fillId="59" borderId="139" xfId="2108" applyFont="1" applyFill="1" applyBorder="1" applyAlignment="1">
      <alignment horizontal="center" wrapText="1"/>
    </xf>
    <xf numFmtId="0" fontId="98" fillId="59" borderId="141" xfId="2108" applyFont="1" applyFill="1" applyBorder="1" applyAlignment="1">
      <alignment horizontal="center" wrapText="1"/>
    </xf>
    <xf numFmtId="0" fontId="98" fillId="59" borderId="142" xfId="2108" applyFont="1" applyFill="1" applyBorder="1" applyAlignment="1">
      <alignment horizontal="center" wrapText="1"/>
    </xf>
    <xf numFmtId="0" fontId="97" fillId="0" borderId="38" xfId="1690" applyFont="1" applyFill="1" applyBorder="1" applyAlignment="1">
      <alignment horizontal="center" vertical="center"/>
    </xf>
    <xf numFmtId="0" fontId="97" fillId="0" borderId="140" xfId="1690" applyFont="1" applyFill="1" applyBorder="1" applyAlignment="1">
      <alignment horizontal="center" vertical="center"/>
    </xf>
    <xf numFmtId="0" fontId="97" fillId="0" borderId="142" xfId="1690" applyFont="1" applyFill="1" applyBorder="1" applyAlignment="1">
      <alignment horizontal="center" vertical="center"/>
    </xf>
    <xf numFmtId="0" fontId="97" fillId="0" borderId="51" xfId="169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wrapText="1"/>
    </xf>
    <xf numFmtId="0" fontId="64" fillId="0" borderId="88" xfId="0" applyFont="1" applyFill="1" applyBorder="1" applyAlignment="1">
      <alignment horizontal="center" wrapText="1"/>
    </xf>
    <xf numFmtId="0" fontId="97" fillId="0" borderId="33" xfId="1685" applyFont="1" applyFill="1" applyBorder="1" applyAlignment="1">
      <alignment horizontal="center" wrapText="1"/>
    </xf>
    <xf numFmtId="0" fontId="97" fillId="0" borderId="32" xfId="0" applyFont="1" applyFill="1" applyBorder="1" applyAlignment="1">
      <alignment horizontal="center" wrapText="1"/>
    </xf>
    <xf numFmtId="166" fontId="32" fillId="2" borderId="143" xfId="2002" applyNumberFormat="1" applyFont="1" applyFill="1" applyBorder="1" applyAlignment="1" applyProtection="1">
      <alignment horizontal="center"/>
    </xf>
    <xf numFmtId="0" fontId="36" fillId="0" borderId="38" xfId="0" applyFont="1" applyBorder="1" applyAlignment="1">
      <alignment horizontal="center"/>
    </xf>
    <xf numFmtId="0" fontId="64" fillId="62" borderId="21" xfId="1685" applyFont="1" applyFill="1" applyBorder="1" applyAlignment="1">
      <alignment horizontal="center" wrapText="1"/>
    </xf>
    <xf numFmtId="0" fontId="98" fillId="59" borderId="32" xfId="0" applyFont="1" applyFill="1" applyBorder="1" applyAlignment="1">
      <alignment horizontal="center" wrapText="1"/>
    </xf>
    <xf numFmtId="0" fontId="64" fillId="0" borderId="144" xfId="0" applyFont="1" applyFill="1" applyBorder="1" applyAlignment="1">
      <alignment horizontal="center" wrapText="1"/>
    </xf>
    <xf numFmtId="0" fontId="27" fillId="34" borderId="0" xfId="0" applyFont="1" applyFill="1" applyAlignment="1">
      <alignment horizontal="center"/>
    </xf>
    <xf numFmtId="166" fontId="50" fillId="2" borderId="23" xfId="2002" applyNumberFormat="1" applyFont="1" applyFill="1" applyBorder="1" applyAlignment="1" applyProtection="1">
      <alignment horizontal="center" wrapText="1"/>
    </xf>
    <xf numFmtId="0" fontId="27" fillId="14" borderId="0" xfId="0" applyFont="1" applyFill="1" applyAlignment="1">
      <alignment horizontal="center"/>
    </xf>
    <xf numFmtId="0" fontId="25" fillId="2" borderId="110" xfId="0" applyFont="1" applyFill="1" applyBorder="1" applyAlignment="1" applyProtection="1">
      <alignment horizontal="center" vertical="center" wrapText="1"/>
      <protection locked="0"/>
    </xf>
    <xf numFmtId="0" fontId="29" fillId="2" borderId="110" xfId="0" applyFont="1" applyFill="1" applyBorder="1" applyAlignment="1" applyProtection="1">
      <alignment horizontal="center" vertical="center" wrapText="1"/>
      <protection locked="0"/>
    </xf>
    <xf numFmtId="0" fontId="52" fillId="2" borderId="55" xfId="0" applyFont="1" applyFill="1" applyBorder="1" applyAlignment="1" applyProtection="1">
      <alignment horizontal="center" vertical="center" wrapText="1"/>
      <protection locked="0"/>
    </xf>
    <xf numFmtId="0" fontId="27" fillId="0" borderId="65" xfId="0" applyFont="1" applyBorder="1" applyAlignment="1" applyProtection="1">
      <protection locked="0"/>
    </xf>
    <xf numFmtId="0" fontId="27" fillId="0" borderId="100" xfId="0" applyFont="1" applyBorder="1" applyAlignment="1" applyProtection="1">
      <protection locked="0"/>
    </xf>
    <xf numFmtId="0" fontId="31" fillId="2" borderId="50" xfId="0" applyFont="1" applyFill="1" applyBorder="1" applyAlignment="1" applyProtection="1">
      <alignment horizontal="center" vertical="center" wrapText="1"/>
      <protection locked="0"/>
    </xf>
    <xf numFmtId="0" fontId="64" fillId="0" borderId="83" xfId="0" applyFont="1" applyFill="1" applyBorder="1" applyAlignment="1">
      <alignment horizontal="center" wrapText="1"/>
    </xf>
    <xf numFmtId="0" fontId="27" fillId="34" borderId="0" xfId="0" applyFont="1" applyFill="1" applyAlignment="1">
      <alignment horizontal="center"/>
    </xf>
    <xf numFmtId="0" fontId="27" fillId="14" borderId="0" xfId="0" applyFont="1" applyFill="1" applyAlignment="1">
      <alignment horizontal="center"/>
    </xf>
    <xf numFmtId="166" fontId="35" fillId="33" borderId="0" xfId="2002" applyNumberFormat="1" applyFont="1" applyFill="1" applyBorder="1" applyAlignment="1" applyProtection="1">
      <alignment horizontal="center"/>
    </xf>
    <xf numFmtId="0" fontId="27" fillId="0" borderId="121" xfId="0" applyFont="1" applyBorder="1" applyAlignment="1" applyProtection="1">
      <protection locked="0"/>
    </xf>
    <xf numFmtId="0" fontId="64" fillId="0" borderId="34" xfId="0" applyFont="1" applyFill="1" applyBorder="1" applyAlignment="1">
      <alignment horizontal="center" wrapText="1"/>
    </xf>
    <xf numFmtId="0" fontId="64" fillId="0" borderId="64" xfId="0" applyFont="1" applyFill="1" applyBorder="1" applyAlignment="1">
      <alignment horizontal="center" wrapText="1"/>
    </xf>
    <xf numFmtId="0" fontId="64" fillId="0" borderId="97" xfId="0" applyFont="1" applyFill="1" applyBorder="1" applyAlignment="1">
      <alignment horizontal="center" wrapText="1"/>
    </xf>
    <xf numFmtId="0" fontId="64" fillId="0" borderId="89" xfId="1685" applyFont="1" applyFill="1" applyBorder="1" applyAlignment="1">
      <alignment horizontal="center" wrapText="1"/>
    </xf>
    <xf numFmtId="0" fontId="64" fillId="0" borderId="47" xfId="1685" applyFont="1" applyFill="1" applyBorder="1" applyAlignment="1">
      <alignment horizontal="center" wrapText="1"/>
    </xf>
    <xf numFmtId="0" fontId="64" fillId="0" borderId="38" xfId="1685" applyFont="1" applyFill="1" applyBorder="1" applyAlignment="1">
      <alignment horizontal="center" wrapText="1"/>
    </xf>
    <xf numFmtId="0" fontId="97" fillId="0" borderId="38" xfId="1685" applyFont="1" applyFill="1" applyBorder="1" applyAlignment="1">
      <alignment horizontal="center" wrapText="1"/>
    </xf>
    <xf numFmtId="0" fontId="97" fillId="0" borderId="38" xfId="0" applyFont="1" applyFill="1" applyBorder="1" applyAlignment="1">
      <alignment horizontal="center" wrapText="1"/>
    </xf>
    <xf numFmtId="0" fontId="50" fillId="58" borderId="58" xfId="0" applyFont="1" applyFill="1" applyBorder="1" applyAlignment="1" applyProtection="1">
      <alignment horizontal="center" vertical="center" textRotation="90" wrapText="1"/>
      <protection locked="0"/>
    </xf>
    <xf numFmtId="0" fontId="50" fillId="58" borderId="146" xfId="0" applyFont="1" applyFill="1" applyBorder="1" applyAlignment="1" applyProtection="1">
      <alignment horizontal="center" vertical="center" textRotation="90" wrapText="1"/>
      <protection locked="0"/>
    </xf>
    <xf numFmtId="0" fontId="46" fillId="11" borderId="136" xfId="0" applyFont="1" applyFill="1" applyBorder="1" applyAlignment="1" applyProtection="1">
      <alignment horizontal="center" vertical="center" textRotation="90" wrapText="1"/>
      <protection locked="0"/>
    </xf>
    <xf numFmtId="0" fontId="52" fillId="2" borderId="0" xfId="0" applyFont="1" applyFill="1" applyBorder="1" applyAlignment="1" applyProtection="1">
      <alignment horizontal="center" vertical="center" wrapText="1"/>
      <protection locked="0"/>
    </xf>
    <xf numFmtId="0" fontId="46" fillId="11" borderId="38" xfId="0" applyFont="1" applyFill="1" applyBorder="1" applyAlignment="1" applyProtection="1">
      <alignment horizontal="center" vertical="center" textRotation="90" wrapText="1"/>
      <protection locked="0"/>
    </xf>
    <xf numFmtId="0" fontId="46" fillId="39" borderId="38" xfId="0" applyFont="1" applyFill="1" applyBorder="1" applyAlignment="1" applyProtection="1">
      <alignment horizontal="center" vertical="center" textRotation="90" wrapText="1"/>
      <protection locked="0"/>
    </xf>
    <xf numFmtId="0" fontId="52" fillId="2" borderId="133" xfId="0" applyFont="1" applyFill="1" applyBorder="1" applyAlignment="1" applyProtection="1">
      <alignment horizontal="center" vertical="center" wrapText="1"/>
      <protection locked="0"/>
    </xf>
    <xf numFmtId="0" fontId="45" fillId="11" borderId="45" xfId="0" applyFont="1" applyFill="1" applyBorder="1" applyAlignment="1" applyProtection="1">
      <alignment horizontal="center" vertical="center" textRotation="90" wrapText="1"/>
      <protection locked="0"/>
    </xf>
    <xf numFmtId="0" fontId="45" fillId="39" borderId="38" xfId="0" applyFont="1" applyFill="1" applyBorder="1" applyAlignment="1" applyProtection="1">
      <alignment horizontal="center" vertical="center" textRotation="90" wrapText="1"/>
      <protection locked="0"/>
    </xf>
    <xf numFmtId="2" fontId="36" fillId="0" borderId="145" xfId="0" applyNumberFormat="1" applyFont="1" applyBorder="1" applyAlignment="1" applyProtection="1">
      <alignment horizontal="center"/>
    </xf>
    <xf numFmtId="2" fontId="36" fillId="0" borderId="44" xfId="0" applyNumberFormat="1" applyFont="1" applyBorder="1" applyAlignment="1">
      <alignment horizontal="center"/>
    </xf>
    <xf numFmtId="166" fontId="35" fillId="33" borderId="24" xfId="2002" applyNumberFormat="1" applyFont="1" applyFill="1" applyBorder="1" applyAlignment="1" applyProtection="1">
      <alignment horizontal="center"/>
    </xf>
    <xf numFmtId="0" fontId="28" fillId="35" borderId="14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70" xfId="0" applyFont="1" applyFill="1" applyBorder="1" applyAlignment="1" applyProtection="1">
      <alignment horizontal="center" vertical="center" textRotation="90" wrapText="1"/>
      <protection locked="0"/>
    </xf>
    <xf numFmtId="0" fontId="28" fillId="11" borderId="106" xfId="0" applyFont="1" applyFill="1" applyBorder="1" applyAlignment="1" applyProtection="1">
      <alignment horizontal="center" vertical="center" textRotation="90" wrapText="1"/>
      <protection locked="0"/>
    </xf>
    <xf numFmtId="0" fontId="28" fillId="11" borderId="148" xfId="0" applyFont="1" applyFill="1" applyBorder="1" applyAlignment="1" applyProtection="1">
      <alignment horizontal="center" vertical="center" textRotation="90" wrapText="1"/>
      <protection locked="0"/>
    </xf>
    <xf numFmtId="0" fontId="50" fillId="58" borderId="147" xfId="0" applyFont="1" applyFill="1" applyBorder="1" applyAlignment="1" applyProtection="1">
      <alignment horizontal="center" vertical="center" textRotation="90" wrapText="1"/>
      <protection locked="0"/>
    </xf>
    <xf numFmtId="0" fontId="31" fillId="2" borderId="45" xfId="0" applyFont="1" applyFill="1" applyBorder="1" applyAlignment="1" applyProtection="1">
      <alignment horizontal="center" vertical="center" wrapText="1"/>
      <protection locked="0"/>
    </xf>
    <xf numFmtId="0" fontId="28" fillId="11" borderId="149" xfId="0" applyFont="1" applyFill="1" applyBorder="1" applyAlignment="1" applyProtection="1">
      <alignment horizontal="center" vertical="center" textRotation="90" wrapText="1"/>
      <protection locked="0"/>
    </xf>
    <xf numFmtId="0" fontId="28" fillId="11" borderId="150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50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51" xfId="0" applyFont="1" applyFill="1" applyBorder="1" applyAlignment="1" applyProtection="1">
      <alignment horizontal="center" vertical="center" textRotation="90" wrapText="1"/>
      <protection locked="0"/>
    </xf>
    <xf numFmtId="0" fontId="64" fillId="0" borderId="152" xfId="0" applyFont="1" applyFill="1" applyBorder="1" applyAlignment="1">
      <alignment horizontal="center" wrapText="1"/>
    </xf>
    <xf numFmtId="0" fontId="46" fillId="39" borderId="59" xfId="0" applyFont="1" applyFill="1" applyBorder="1" applyAlignment="1" applyProtection="1">
      <alignment horizontal="center" vertical="center" textRotation="90" wrapText="1"/>
      <protection locked="0"/>
    </xf>
    <xf numFmtId="0" fontId="46" fillId="39" borderId="61" xfId="0" applyFont="1" applyFill="1" applyBorder="1" applyAlignment="1" applyProtection="1">
      <alignment horizontal="center" vertical="center" textRotation="90" wrapText="1"/>
      <protection locked="0"/>
    </xf>
    <xf numFmtId="0" fontId="46" fillId="11" borderId="45" xfId="0" applyFont="1" applyFill="1" applyBorder="1" applyAlignment="1" applyProtection="1">
      <alignment horizontal="center" vertical="center" textRotation="90" wrapText="1"/>
      <protection locked="0"/>
    </xf>
    <xf numFmtId="0" fontId="52" fillId="2" borderId="153" xfId="0" applyFont="1" applyFill="1" applyBorder="1" applyAlignment="1" applyProtection="1">
      <alignment horizontal="center" vertical="center" wrapText="1"/>
      <protection locked="0"/>
    </xf>
    <xf numFmtId="2" fontId="36" fillId="0" borderId="154" xfId="0" applyNumberFormat="1" applyFont="1" applyBorder="1" applyAlignment="1">
      <alignment horizontal="center"/>
    </xf>
    <xf numFmtId="2" fontId="36" fillId="0" borderId="155" xfId="0" applyNumberFormat="1" applyFont="1" applyBorder="1" applyAlignment="1">
      <alignment horizontal="center"/>
    </xf>
    <xf numFmtId="0" fontId="64" fillId="0" borderId="46" xfId="1685" applyFont="1" applyFill="1" applyBorder="1" applyAlignment="1">
      <alignment horizontal="center" wrapText="1"/>
    </xf>
    <xf numFmtId="0" fontId="64" fillId="0" borderId="64" xfId="1685" applyFont="1" applyFill="1" applyBorder="1" applyAlignment="1">
      <alignment horizontal="center" wrapText="1"/>
    </xf>
    <xf numFmtId="0" fontId="97" fillId="0" borderId="94" xfId="1685" applyFont="1" applyFill="1" applyBorder="1" applyAlignment="1">
      <alignment horizontal="center" wrapText="1"/>
    </xf>
    <xf numFmtId="0" fontId="97" fillId="0" borderId="27" xfId="0" applyFont="1" applyFill="1" applyBorder="1" applyAlignment="1">
      <alignment horizontal="center" wrapText="1"/>
    </xf>
    <xf numFmtId="0" fontId="97" fillId="0" borderId="94" xfId="0" applyFont="1" applyFill="1" applyBorder="1" applyAlignment="1">
      <alignment horizontal="center" wrapText="1"/>
    </xf>
    <xf numFmtId="0" fontId="97" fillId="0" borderId="46" xfId="0" applyFont="1" applyFill="1" applyBorder="1" applyAlignment="1">
      <alignment horizontal="center" wrapText="1"/>
    </xf>
    <xf numFmtId="0" fontId="64" fillId="0" borderId="67" xfId="0" applyFont="1" applyFill="1" applyBorder="1" applyAlignment="1">
      <alignment horizontal="center" wrapText="1"/>
    </xf>
    <xf numFmtId="0" fontId="46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97" fillId="0" borderId="21" xfId="0" applyFont="1" applyFill="1" applyBorder="1" applyAlignment="1">
      <alignment horizontal="center" wrapText="1"/>
    </xf>
    <xf numFmtId="0" fontId="97" fillId="0" borderId="126" xfId="0" applyFont="1" applyFill="1" applyBorder="1" applyAlignment="1">
      <alignment horizontal="center" wrapText="1"/>
    </xf>
    <xf numFmtId="0" fontId="29" fillId="2" borderId="110" xfId="0" applyFont="1" applyFill="1" applyBorder="1" applyAlignment="1" applyProtection="1">
      <alignment horizontal="center" vertical="center" wrapText="1"/>
      <protection locked="0"/>
    </xf>
    <xf numFmtId="0" fontId="29" fillId="2" borderId="110" xfId="0" applyFont="1" applyFill="1" applyBorder="1" applyAlignment="1" applyProtection="1">
      <alignment horizontal="center" vertical="center" wrapText="1"/>
      <protection locked="0"/>
    </xf>
    <xf numFmtId="0" fontId="37" fillId="78" borderId="38" xfId="1686" applyFont="1" applyFill="1" applyBorder="1" applyAlignment="1" applyProtection="1">
      <alignment horizontal="left" vertical="center"/>
      <protection locked="0"/>
    </xf>
    <xf numFmtId="0" fontId="46" fillId="11" borderId="0" xfId="0" applyFont="1" applyFill="1" applyBorder="1" applyAlignment="1" applyProtection="1">
      <alignment horizontal="center" vertical="center" textRotation="90" wrapText="1"/>
      <protection locked="0"/>
    </xf>
    <xf numFmtId="0" fontId="52" fillId="2" borderId="62" xfId="0" applyFont="1" applyFill="1" applyBorder="1" applyAlignment="1" applyProtection="1">
      <alignment horizontal="center" vertical="center" wrapText="1"/>
      <protection locked="0"/>
    </xf>
    <xf numFmtId="0" fontId="37" fillId="2" borderId="34" xfId="1689" applyFont="1" applyFill="1" applyBorder="1" applyAlignment="1">
      <alignment horizontal="center" vertical="top" wrapText="1"/>
    </xf>
    <xf numFmtId="0" fontId="37" fillId="0" borderId="33" xfId="1687" applyFont="1" applyFill="1" applyBorder="1" applyAlignment="1">
      <alignment horizontal="center"/>
    </xf>
    <xf numFmtId="0" fontId="34" fillId="33" borderId="24" xfId="0" applyFont="1" applyFill="1" applyBorder="1" applyAlignment="1">
      <alignment horizontal="center" vertical="center" textRotation="90" wrapText="1"/>
    </xf>
    <xf numFmtId="0" fontId="27" fillId="34" borderId="0" xfId="0" applyFont="1" applyFill="1" applyAlignment="1">
      <alignment horizontal="center"/>
    </xf>
    <xf numFmtId="166" fontId="50" fillId="2" borderId="23" xfId="2002" applyNumberFormat="1" applyFont="1" applyFill="1" applyBorder="1" applyAlignment="1" applyProtection="1">
      <alignment horizontal="center" wrapText="1"/>
    </xf>
    <xf numFmtId="166" fontId="50" fillId="2" borderId="109" xfId="2002" applyNumberFormat="1" applyFont="1" applyFill="1" applyBorder="1" applyAlignment="1" applyProtection="1">
      <alignment horizontal="center" wrapText="1"/>
    </xf>
    <xf numFmtId="0" fontId="27" fillId="0" borderId="60" xfId="0" applyFont="1" applyBorder="1" applyAlignment="1" applyProtection="1">
      <alignment horizontal="center"/>
      <protection locked="0"/>
    </xf>
    <xf numFmtId="0" fontId="27" fillId="14" borderId="0" xfId="0" applyFont="1" applyFill="1" applyAlignment="1">
      <alignment horizontal="center"/>
    </xf>
    <xf numFmtId="0" fontId="27" fillId="0" borderId="100" xfId="0" applyFont="1" applyBorder="1" applyAlignment="1" applyProtection="1">
      <alignment horizontal="center"/>
      <protection locked="0"/>
    </xf>
    <xf numFmtId="0" fontId="27" fillId="0" borderId="108" xfId="0" applyFont="1" applyBorder="1" applyAlignment="1" applyProtection="1">
      <alignment horizontal="center"/>
      <protection locked="0"/>
    </xf>
    <xf numFmtId="0" fontId="27" fillId="0" borderId="110" xfId="0" applyFont="1" applyBorder="1" applyAlignment="1" applyProtection="1">
      <alignment horizontal="center"/>
      <protection locked="0"/>
    </xf>
    <xf numFmtId="0" fontId="50" fillId="0" borderId="108" xfId="0" applyFont="1" applyBorder="1" applyAlignment="1" applyProtection="1">
      <alignment horizontal="center" vertical="center" wrapText="1"/>
      <protection locked="0"/>
    </xf>
    <xf numFmtId="0" fontId="50" fillId="0" borderId="100" xfId="0" applyFont="1" applyBorder="1" applyAlignment="1" applyProtection="1">
      <alignment horizontal="center" vertical="center" wrapText="1"/>
      <protection locked="0"/>
    </xf>
    <xf numFmtId="0" fontId="51" fillId="0" borderId="102" xfId="0" applyFont="1" applyBorder="1" applyAlignment="1">
      <alignment horizontal="center" vertical="center"/>
    </xf>
    <xf numFmtId="0" fontId="51" fillId="0" borderId="103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105" xfId="0" applyFont="1" applyBorder="1" applyAlignment="1">
      <alignment horizontal="center" vertical="center"/>
    </xf>
    <xf numFmtId="0" fontId="51" fillId="0" borderId="99" xfId="0" applyFont="1" applyBorder="1" applyAlignment="1">
      <alignment horizontal="center" vertical="center"/>
    </xf>
    <xf numFmtId="0" fontId="51" fillId="0" borderId="107" xfId="0" applyFont="1" applyBorder="1" applyAlignment="1">
      <alignment horizontal="center" vertical="center"/>
    </xf>
    <xf numFmtId="0" fontId="51" fillId="0" borderId="101" xfId="0" applyFont="1" applyBorder="1" applyAlignment="1">
      <alignment horizontal="center" vertical="center" wrapText="1"/>
    </xf>
    <xf numFmtId="0" fontId="51" fillId="0" borderId="102" xfId="0" applyFont="1" applyBorder="1" applyAlignment="1">
      <alignment horizontal="center" vertical="center" wrapText="1"/>
    </xf>
    <xf numFmtId="0" fontId="51" fillId="0" borderId="103" xfId="0" applyFont="1" applyBorder="1" applyAlignment="1">
      <alignment horizontal="center" vertical="center" wrapText="1"/>
    </xf>
    <xf numFmtId="0" fontId="51" fillId="0" borderId="104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1" fillId="0" borderId="105" xfId="0" applyFont="1" applyBorder="1" applyAlignment="1">
      <alignment horizontal="center" vertical="center" wrapText="1"/>
    </xf>
    <xf numFmtId="0" fontId="51" fillId="0" borderId="106" xfId="0" applyFont="1" applyBorder="1" applyAlignment="1">
      <alignment horizontal="center" vertical="center" wrapText="1"/>
    </xf>
    <xf numFmtId="0" fontId="51" fillId="0" borderId="99" xfId="0" applyFont="1" applyBorder="1" applyAlignment="1">
      <alignment horizontal="center" vertical="center" wrapText="1"/>
    </xf>
    <xf numFmtId="0" fontId="51" fillId="0" borderId="107" xfId="0" applyFont="1" applyBorder="1" applyAlignment="1">
      <alignment horizontal="center" vertical="center" wrapText="1"/>
    </xf>
    <xf numFmtId="0" fontId="51" fillId="0" borderId="101" xfId="0" applyFont="1" applyBorder="1" applyAlignment="1" applyProtection="1">
      <alignment horizontal="center" vertical="center" wrapText="1"/>
      <protection locked="0"/>
    </xf>
    <xf numFmtId="0" fontId="51" fillId="0" borderId="102" xfId="0" applyFont="1" applyBorder="1" applyAlignment="1" applyProtection="1">
      <alignment horizontal="center" vertical="center" wrapText="1"/>
      <protection locked="0"/>
    </xf>
    <xf numFmtId="0" fontId="51" fillId="0" borderId="103" xfId="0" applyFont="1" applyBorder="1" applyAlignment="1" applyProtection="1">
      <alignment horizontal="center" vertical="center" wrapText="1"/>
      <protection locked="0"/>
    </xf>
    <xf numFmtId="0" fontId="51" fillId="0" borderId="104" xfId="0" applyFont="1" applyBorder="1" applyAlignment="1" applyProtection="1">
      <alignment horizontal="center" vertical="center" wrapText="1"/>
      <protection locked="0"/>
    </xf>
    <xf numFmtId="0" fontId="51" fillId="0" borderId="0" xfId="0" applyFont="1" applyBorder="1" applyAlignment="1" applyProtection="1">
      <alignment horizontal="center" vertical="center" wrapText="1"/>
      <protection locked="0"/>
    </xf>
    <xf numFmtId="0" fontId="51" fillId="0" borderId="105" xfId="0" applyFont="1" applyBorder="1" applyAlignment="1" applyProtection="1">
      <alignment horizontal="center" vertical="center" wrapText="1"/>
      <protection locked="0"/>
    </xf>
    <xf numFmtId="0" fontId="51" fillId="0" borderId="106" xfId="0" applyFont="1" applyBorder="1" applyAlignment="1" applyProtection="1">
      <alignment horizontal="center" vertical="center" wrapText="1"/>
      <protection locked="0"/>
    </xf>
    <xf numFmtId="0" fontId="51" fillId="0" borderId="99" xfId="0" applyFont="1" applyBorder="1" applyAlignment="1" applyProtection="1">
      <alignment horizontal="center" vertical="center" wrapText="1"/>
      <protection locked="0"/>
    </xf>
    <xf numFmtId="0" fontId="51" fillId="0" borderId="107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/>
      <protection locked="0"/>
    </xf>
    <xf numFmtId="0" fontId="27" fillId="0" borderId="112" xfId="0" applyFont="1" applyBorder="1" applyAlignment="1" applyProtection="1">
      <alignment horizontal="center"/>
      <protection locked="0"/>
    </xf>
    <xf numFmtId="0" fontId="27" fillId="0" borderId="104" xfId="0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7" fillId="0" borderId="105" xfId="0" applyFont="1" applyBorder="1" applyAlignment="1" applyProtection="1">
      <alignment horizontal="center"/>
      <protection locked="0"/>
    </xf>
    <xf numFmtId="0" fontId="24" fillId="0" borderId="100" xfId="0" applyFont="1" applyBorder="1" applyAlignment="1" applyProtection="1">
      <alignment horizontal="center"/>
      <protection locked="0"/>
    </xf>
    <xf numFmtId="0" fontId="27" fillId="0" borderId="102" xfId="0" applyFont="1" applyBorder="1" applyAlignment="1" applyProtection="1">
      <alignment horizontal="center"/>
      <protection locked="0"/>
    </xf>
    <xf numFmtId="0" fontId="27" fillId="0" borderId="121" xfId="0" applyFont="1" applyBorder="1" applyAlignment="1" applyProtection="1">
      <alignment horizontal="center"/>
      <protection locked="0"/>
    </xf>
    <xf numFmtId="0" fontId="27" fillId="0" borderId="108" xfId="0" applyFont="1" applyBorder="1" applyAlignment="1" applyProtection="1">
      <alignment horizontal="center" vertical="center"/>
      <protection locked="0"/>
    </xf>
    <xf numFmtId="0" fontId="27" fillId="0" borderId="100" xfId="0" applyFont="1" applyBorder="1" applyAlignment="1" applyProtection="1">
      <alignment horizontal="center" vertical="center"/>
      <protection locked="0"/>
    </xf>
    <xf numFmtId="0" fontId="27" fillId="0" borderId="110" xfId="0" applyFont="1" applyBorder="1" applyAlignment="1" applyProtection="1">
      <alignment horizontal="center" vertical="center"/>
      <protection locked="0"/>
    </xf>
    <xf numFmtId="0" fontId="27" fillId="0" borderId="65" xfId="0" applyFont="1" applyBorder="1" applyAlignment="1" applyProtection="1">
      <alignment horizontal="center"/>
      <protection locked="0"/>
    </xf>
    <xf numFmtId="0" fontId="29" fillId="2" borderId="100" xfId="0" applyFont="1" applyFill="1" applyBorder="1" applyAlignment="1" applyProtection="1">
      <alignment horizontal="center" vertical="center" wrapText="1"/>
      <protection locked="0"/>
    </xf>
    <xf numFmtId="0" fontId="29" fillId="2" borderId="110" xfId="0" applyFont="1" applyFill="1" applyBorder="1" applyAlignment="1" applyProtection="1">
      <alignment horizontal="center" vertical="center" wrapText="1"/>
      <protection locked="0"/>
    </xf>
    <xf numFmtId="0" fontId="25" fillId="2" borderId="108" xfId="0" applyFont="1" applyFill="1" applyBorder="1" applyAlignment="1" applyProtection="1">
      <alignment horizontal="center" vertical="center" wrapText="1"/>
      <protection locked="0"/>
    </xf>
    <xf numFmtId="0" fontId="25" fillId="2" borderId="100" xfId="0" applyFont="1" applyFill="1" applyBorder="1" applyAlignment="1" applyProtection="1">
      <alignment horizontal="center" vertical="center" wrapText="1"/>
      <protection locked="0"/>
    </xf>
    <xf numFmtId="0" fontId="25" fillId="2" borderId="110" xfId="0" applyFont="1" applyFill="1" applyBorder="1" applyAlignment="1" applyProtection="1">
      <alignment horizontal="center" vertical="center" wrapText="1"/>
      <protection locked="0"/>
    </xf>
    <xf numFmtId="0" fontId="27" fillId="0" borderId="58" xfId="0" applyFont="1" applyBorder="1" applyAlignment="1" applyProtection="1">
      <alignment horizontal="center"/>
      <protection locked="0"/>
    </xf>
    <xf numFmtId="0" fontId="27" fillId="0" borderId="52" xfId="0" applyFont="1" applyBorder="1" applyAlignment="1" applyProtection="1">
      <alignment horizontal="center"/>
      <protection locked="0"/>
    </xf>
    <xf numFmtId="0" fontId="27" fillId="0" borderId="57" xfId="0" applyFont="1" applyBorder="1" applyAlignment="1" applyProtection="1">
      <alignment horizontal="center"/>
      <protection locked="0"/>
    </xf>
    <xf numFmtId="0" fontId="27" fillId="0" borderId="111" xfId="0" applyFont="1" applyBorder="1" applyAlignment="1" applyProtection="1">
      <alignment horizontal="center"/>
      <protection locked="0"/>
    </xf>
    <xf numFmtId="0" fontId="50" fillId="0" borderId="110" xfId="0" applyFont="1" applyBorder="1" applyAlignment="1" applyProtection="1">
      <alignment horizontal="center" vertical="center" wrapText="1"/>
      <protection locked="0"/>
    </xf>
    <xf numFmtId="0" fontId="46" fillId="0" borderId="102" xfId="0" applyFont="1" applyBorder="1" applyAlignment="1" applyProtection="1">
      <alignment horizontal="center" vertical="center" wrapText="1"/>
      <protection locked="0"/>
    </xf>
    <xf numFmtId="0" fontId="46" fillId="0" borderId="103" xfId="0" applyFont="1" applyBorder="1" applyAlignment="1" applyProtection="1">
      <alignment horizontal="center" vertical="center" wrapText="1"/>
      <protection locked="0"/>
    </xf>
    <xf numFmtId="0" fontId="46" fillId="0" borderId="0" xfId="0" applyFont="1" applyBorder="1" applyAlignment="1" applyProtection="1">
      <alignment horizontal="center" vertical="center" wrapText="1"/>
      <protection locked="0"/>
    </xf>
    <xf numFmtId="0" fontId="46" fillId="0" borderId="105" xfId="0" applyFont="1" applyBorder="1" applyAlignment="1" applyProtection="1">
      <alignment horizontal="center" vertical="center" wrapText="1"/>
      <protection locked="0"/>
    </xf>
    <xf numFmtId="0" fontId="46" fillId="0" borderId="99" xfId="0" applyFont="1" applyBorder="1" applyAlignment="1" applyProtection="1">
      <alignment horizontal="center" vertical="center" wrapText="1"/>
      <protection locked="0"/>
    </xf>
    <xf numFmtId="0" fontId="46" fillId="0" borderId="107" xfId="0" applyFont="1" applyBorder="1" applyAlignment="1" applyProtection="1">
      <alignment horizontal="center" vertical="center" wrapText="1"/>
      <protection locked="0"/>
    </xf>
    <xf numFmtId="0" fontId="62" fillId="0" borderId="101" xfId="0" applyFont="1" applyBorder="1" applyAlignment="1" applyProtection="1">
      <alignment horizontal="center" vertical="center" wrapText="1"/>
      <protection locked="0"/>
    </xf>
    <xf numFmtId="0" fontId="62" fillId="0" borderId="102" xfId="0" applyFont="1" applyBorder="1" applyAlignment="1" applyProtection="1">
      <alignment horizontal="center" vertical="center" wrapText="1"/>
      <protection locked="0"/>
    </xf>
    <xf numFmtId="0" fontId="62" fillId="0" borderId="103" xfId="0" applyFont="1" applyBorder="1" applyAlignment="1" applyProtection="1">
      <alignment horizontal="center" vertical="center" wrapText="1"/>
      <protection locked="0"/>
    </xf>
    <xf numFmtId="0" fontId="62" fillId="0" borderId="104" xfId="0" applyFont="1" applyBorder="1" applyAlignment="1" applyProtection="1">
      <alignment horizontal="center" vertical="center" wrapText="1"/>
      <protection locked="0"/>
    </xf>
    <xf numFmtId="0" fontId="62" fillId="0" borderId="0" xfId="0" applyFont="1" applyBorder="1" applyAlignment="1" applyProtection="1">
      <alignment horizontal="center" vertical="center" wrapText="1"/>
      <protection locked="0"/>
    </xf>
    <xf numFmtId="0" fontId="62" fillId="0" borderId="105" xfId="0" applyFont="1" applyBorder="1" applyAlignment="1" applyProtection="1">
      <alignment horizontal="center" vertical="center" wrapText="1"/>
      <protection locked="0"/>
    </xf>
    <xf numFmtId="0" fontId="62" fillId="0" borderId="106" xfId="0" applyFont="1" applyBorder="1" applyAlignment="1" applyProtection="1">
      <alignment horizontal="center" vertical="center" wrapText="1"/>
      <protection locked="0"/>
    </xf>
    <xf numFmtId="0" fontId="62" fillId="0" borderId="99" xfId="0" applyFont="1" applyBorder="1" applyAlignment="1" applyProtection="1">
      <alignment horizontal="center" vertical="center" wrapText="1"/>
      <protection locked="0"/>
    </xf>
    <xf numFmtId="0" fontId="62" fillId="0" borderId="107" xfId="0" applyFont="1" applyBorder="1" applyAlignment="1" applyProtection="1">
      <alignment horizontal="center" vertical="center" wrapText="1"/>
      <protection locked="0"/>
    </xf>
    <xf numFmtId="0" fontId="27" fillId="0" borderId="64" xfId="0" applyFont="1" applyBorder="1" applyAlignment="1" applyProtection="1">
      <alignment horizontal="center" wrapText="1"/>
      <protection locked="0"/>
    </xf>
    <xf numFmtId="0" fontId="27" fillId="0" borderId="84" xfId="0" applyFont="1" applyBorder="1" applyAlignment="1" applyProtection="1">
      <alignment horizontal="center" wrapText="1"/>
      <protection locked="0"/>
    </xf>
    <xf numFmtId="0" fontId="27" fillId="0" borderId="108" xfId="0" applyFont="1" applyBorder="1" applyAlignment="1" applyProtection="1">
      <alignment horizontal="center" wrapText="1"/>
      <protection locked="0"/>
    </xf>
    <xf numFmtId="0" fontId="27" fillId="0" borderId="100" xfId="0" applyFont="1" applyBorder="1" applyAlignment="1" applyProtection="1">
      <alignment horizontal="center" wrapText="1"/>
      <protection locked="0"/>
    </xf>
    <xf numFmtId="0" fontId="27" fillId="0" borderId="131" xfId="0" applyFont="1" applyBorder="1" applyAlignment="1" applyProtection="1">
      <alignment horizontal="center" wrapText="1"/>
      <protection locked="0"/>
    </xf>
    <xf numFmtId="0" fontId="27" fillId="0" borderId="0" xfId="0" applyFont="1" applyBorder="1" applyAlignment="1" applyProtection="1">
      <alignment horizontal="center" wrapText="1"/>
      <protection locked="0"/>
    </xf>
    <xf numFmtId="0" fontId="27" fillId="0" borderId="110" xfId="0" applyFont="1" applyBorder="1" applyAlignment="1" applyProtection="1">
      <alignment horizontal="center" wrapText="1"/>
      <protection locked="0"/>
    </xf>
    <xf numFmtId="0" fontId="58" fillId="0" borderId="101" xfId="0" applyFont="1" applyBorder="1" applyAlignment="1" applyProtection="1">
      <alignment horizontal="center" vertical="center" wrapText="1"/>
      <protection locked="0"/>
    </xf>
    <xf numFmtId="0" fontId="58" fillId="0" borderId="102" xfId="0" applyFont="1" applyBorder="1" applyAlignment="1" applyProtection="1">
      <alignment horizontal="center" vertical="center" wrapText="1"/>
      <protection locked="0"/>
    </xf>
    <xf numFmtId="0" fontId="58" fillId="0" borderId="103" xfId="0" applyFont="1" applyBorder="1" applyAlignment="1" applyProtection="1">
      <alignment horizontal="center" vertical="center" wrapText="1"/>
      <protection locked="0"/>
    </xf>
    <xf numFmtId="0" fontId="58" fillId="0" borderId="104" xfId="0" applyFont="1" applyBorder="1" applyAlignment="1" applyProtection="1">
      <alignment horizontal="center" vertical="center" wrapText="1"/>
      <protection locked="0"/>
    </xf>
    <xf numFmtId="0" fontId="58" fillId="0" borderId="0" xfId="0" applyFont="1" applyBorder="1" applyAlignment="1" applyProtection="1">
      <alignment horizontal="center" vertical="center" wrapText="1"/>
      <protection locked="0"/>
    </xf>
    <xf numFmtId="0" fontId="58" fillId="0" borderId="105" xfId="0" applyFont="1" applyBorder="1" applyAlignment="1" applyProtection="1">
      <alignment horizontal="center" vertical="center" wrapText="1"/>
      <protection locked="0"/>
    </xf>
    <xf numFmtId="0" fontId="58" fillId="0" borderId="106" xfId="0" applyFont="1" applyBorder="1" applyAlignment="1" applyProtection="1">
      <alignment horizontal="center" vertical="center" wrapText="1"/>
      <protection locked="0"/>
    </xf>
    <xf numFmtId="0" fontId="58" fillId="0" borderId="99" xfId="0" applyFont="1" applyBorder="1" applyAlignment="1" applyProtection="1">
      <alignment horizontal="center" vertical="center" wrapText="1"/>
      <protection locked="0"/>
    </xf>
    <xf numFmtId="0" fontId="58" fillId="0" borderId="107" xfId="0" applyFont="1" applyBorder="1" applyAlignment="1" applyProtection="1">
      <alignment horizontal="center" vertical="center" wrapText="1"/>
      <protection locked="0"/>
    </xf>
    <xf numFmtId="0" fontId="27" fillId="0" borderId="113" xfId="0" applyFont="1" applyBorder="1" applyAlignment="1" applyProtection="1">
      <alignment horizontal="center"/>
      <protection locked="0"/>
    </xf>
    <xf numFmtId="0" fontId="27" fillId="0" borderId="114" xfId="0" applyFont="1" applyBorder="1" applyAlignment="1" applyProtection="1">
      <alignment horizontal="center"/>
      <protection locked="0"/>
    </xf>
    <xf numFmtId="0" fontId="27" fillId="0" borderId="67" xfId="0" applyFont="1" applyBorder="1" applyAlignment="1" applyProtection="1">
      <alignment horizontal="center"/>
      <protection locked="0"/>
    </xf>
    <xf numFmtId="0" fontId="27" fillId="0" borderId="98" xfId="0" applyFont="1" applyBorder="1" applyAlignment="1" applyProtection="1">
      <alignment horizontal="center"/>
      <protection locked="0"/>
    </xf>
    <xf numFmtId="0" fontId="26" fillId="0" borderId="65" xfId="0" applyFont="1" applyBorder="1" applyAlignment="1" applyProtection="1">
      <alignment horizontal="center"/>
      <protection locked="0"/>
    </xf>
    <xf numFmtId="0" fontId="26" fillId="0" borderId="100" xfId="0" applyFont="1" applyBorder="1" applyAlignment="1" applyProtection="1">
      <alignment horizontal="center"/>
      <protection locked="0"/>
    </xf>
    <xf numFmtId="0" fontId="27" fillId="0" borderId="135" xfId="0" applyFont="1" applyBorder="1" applyAlignment="1" applyProtection="1">
      <alignment horizontal="center"/>
      <protection locked="0"/>
    </xf>
    <xf numFmtId="0" fontId="27" fillId="0" borderId="132" xfId="0" applyFont="1" applyBorder="1" applyAlignment="1" applyProtection="1">
      <alignment horizontal="center"/>
      <protection locked="0"/>
    </xf>
    <xf numFmtId="0" fontId="25" fillId="2" borderId="65" xfId="0" applyFont="1" applyFill="1" applyBorder="1" applyAlignment="1" applyProtection="1">
      <alignment horizontal="center" vertical="center" wrapText="1"/>
      <protection locked="0"/>
    </xf>
    <xf numFmtId="0" fontId="56" fillId="0" borderId="108" xfId="0" applyFont="1" applyBorder="1" applyAlignment="1" applyProtection="1">
      <alignment horizontal="center" vertical="center" wrapText="1"/>
      <protection locked="0"/>
    </xf>
    <xf numFmtId="0" fontId="56" fillId="0" borderId="100" xfId="0" applyFont="1" applyBorder="1" applyAlignment="1" applyProtection="1">
      <alignment horizontal="center" vertical="center" wrapText="1"/>
      <protection locked="0"/>
    </xf>
    <xf numFmtId="0" fontId="56" fillId="0" borderId="110" xfId="0" applyFont="1" applyBorder="1" applyAlignment="1" applyProtection="1">
      <alignment horizontal="center" vertical="center" wrapText="1"/>
      <protection locked="0"/>
    </xf>
    <xf numFmtId="0" fontId="27" fillId="0" borderId="106" xfId="0" applyFont="1" applyBorder="1" applyAlignment="1" applyProtection="1">
      <alignment horizontal="center"/>
      <protection locked="0"/>
    </xf>
    <xf numFmtId="0" fontId="27" fillId="0" borderId="99" xfId="0" applyFont="1" applyBorder="1" applyAlignment="1" applyProtection="1">
      <alignment horizontal="center"/>
      <protection locked="0"/>
    </xf>
    <xf numFmtId="0" fontId="26" fillId="0" borderId="106" xfId="0" applyFont="1" applyBorder="1" applyAlignment="1" applyProtection="1">
      <alignment horizontal="center"/>
      <protection locked="0"/>
    </xf>
    <xf numFmtId="0" fontId="26" fillId="0" borderId="99" xfId="0" applyFont="1" applyBorder="1" applyAlignment="1" applyProtection="1">
      <alignment horizontal="center"/>
      <protection locked="0"/>
    </xf>
    <xf numFmtId="0" fontId="57" fillId="0" borderId="102" xfId="0" applyFont="1" applyBorder="1" applyAlignment="1" applyProtection="1">
      <alignment horizontal="center" vertical="center"/>
      <protection locked="0"/>
    </xf>
    <xf numFmtId="0" fontId="57" fillId="0" borderId="103" xfId="0" applyFont="1" applyBorder="1" applyAlignment="1" applyProtection="1">
      <alignment horizontal="center" vertical="center"/>
      <protection locked="0"/>
    </xf>
    <xf numFmtId="0" fontId="57" fillId="0" borderId="0" xfId="0" applyFont="1" applyBorder="1" applyAlignment="1" applyProtection="1">
      <alignment horizontal="center" vertical="center"/>
      <protection locked="0"/>
    </xf>
    <xf numFmtId="0" fontId="57" fillId="0" borderId="105" xfId="0" applyFont="1" applyBorder="1" applyAlignment="1" applyProtection="1">
      <alignment horizontal="center" vertical="center"/>
      <protection locked="0"/>
    </xf>
    <xf numFmtId="0" fontId="57" fillId="0" borderId="99" xfId="0" applyFont="1" applyBorder="1" applyAlignment="1" applyProtection="1">
      <alignment horizontal="center" vertical="center"/>
      <protection locked="0"/>
    </xf>
    <xf numFmtId="0" fontId="57" fillId="0" borderId="107" xfId="0" applyFont="1" applyBorder="1" applyAlignment="1" applyProtection="1">
      <alignment horizontal="center" vertical="center"/>
      <protection locked="0"/>
    </xf>
    <xf numFmtId="0" fontId="26" fillId="0" borderId="121" xfId="0" applyFont="1" applyBorder="1" applyAlignment="1" applyProtection="1">
      <alignment horizontal="center"/>
      <protection locked="0"/>
    </xf>
    <xf numFmtId="0" fontId="27" fillId="0" borderId="133" xfId="0" applyFont="1" applyBorder="1" applyAlignment="1" applyProtection="1">
      <alignment horizontal="center" wrapText="1"/>
      <protection locked="0"/>
    </xf>
    <xf numFmtId="0" fontId="27" fillId="0" borderId="46" xfId="0" applyFont="1" applyBorder="1" applyAlignment="1" applyProtection="1">
      <alignment horizontal="center" wrapText="1"/>
      <protection locked="0"/>
    </xf>
    <xf numFmtId="0" fontId="27" fillId="0" borderId="38" xfId="0" applyFont="1" applyBorder="1" applyAlignment="1" applyProtection="1">
      <alignment horizontal="center" wrapText="1"/>
      <protection locked="0"/>
    </xf>
    <xf numFmtId="0" fontId="27" fillId="0" borderId="67" xfId="0" applyFont="1" applyBorder="1" applyAlignment="1" applyProtection="1">
      <alignment horizontal="center" wrapText="1"/>
      <protection locked="0"/>
    </xf>
    <xf numFmtId="0" fontId="27" fillId="0" borderId="98" xfId="0" applyFont="1" applyBorder="1" applyAlignment="1" applyProtection="1">
      <alignment horizontal="center" wrapText="1"/>
      <protection locked="0"/>
    </xf>
  </cellXfs>
  <cellStyles count="2134">
    <cellStyle name="20% - Акцент1" xfId="2049" builtinId="30" customBuiltin="1"/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17" xfId="8"/>
    <cellStyle name="20% - Акцент1 18" xfId="9"/>
    <cellStyle name="20% - Акцент1 19" xfId="10"/>
    <cellStyle name="20% - Акцент1 2" xfId="11"/>
    <cellStyle name="20% - Акцент1 20" xfId="12"/>
    <cellStyle name="20% - Акцент1 21" xfId="13"/>
    <cellStyle name="20% - Акцент1 22" xfId="14"/>
    <cellStyle name="20% - Акцент1 23" xfId="15"/>
    <cellStyle name="20% - Акцент1 24" xfId="16"/>
    <cellStyle name="20% - Акцент1 25" xfId="17"/>
    <cellStyle name="20% - Акцент1 26" xfId="18"/>
    <cellStyle name="20% - Акцент1 27" xfId="19"/>
    <cellStyle name="20% - Акцент1 28" xfId="20"/>
    <cellStyle name="20% - Акцент1 29" xfId="21"/>
    <cellStyle name="20% - Акцент1 3" xfId="22"/>
    <cellStyle name="20% - Акцент1 30" xfId="23"/>
    <cellStyle name="20% - Акцент1 31" xfId="24"/>
    <cellStyle name="20% - Акцент1 32" xfId="25"/>
    <cellStyle name="20% - Акцент1 33" xfId="26"/>
    <cellStyle name="20% - Акцент1 34" xfId="27"/>
    <cellStyle name="20% - Акцент1 35" xfId="28"/>
    <cellStyle name="20% - Акцент1 36" xfId="29"/>
    <cellStyle name="20% - Акцент1 37" xfId="30"/>
    <cellStyle name="20% - Акцент1 38" xfId="31"/>
    <cellStyle name="20% - Акцент1 39" xfId="32"/>
    <cellStyle name="20% - Акцент1 4" xfId="33"/>
    <cellStyle name="20% - Акцент1 40" xfId="34"/>
    <cellStyle name="20% - Акцент1 41" xfId="35"/>
    <cellStyle name="20% - Акцент1 42" xfId="36"/>
    <cellStyle name="20% - Акцент1 43" xfId="37"/>
    <cellStyle name="20% - Акцент1 44" xfId="38"/>
    <cellStyle name="20% - Акцент1 45" xfId="39"/>
    <cellStyle name="20% - Акцент1 46" xfId="40"/>
    <cellStyle name="20% - Акцент1 47" xfId="2083"/>
    <cellStyle name="20% - Акцент1 48" xfId="2096"/>
    <cellStyle name="20% - Акцент1 49" xfId="2109"/>
    <cellStyle name="20% - Акцент1 5" xfId="41"/>
    <cellStyle name="20% - Акцент1 50" xfId="2122"/>
    <cellStyle name="20% - Акцент1 6" xfId="42"/>
    <cellStyle name="20% - Акцент1 7" xfId="43"/>
    <cellStyle name="20% - Акцент1 8" xfId="44"/>
    <cellStyle name="20% - Акцент1 9" xfId="45"/>
    <cellStyle name="20% - Акцент2" xfId="2052" builtinId="34" customBuiltin="1"/>
    <cellStyle name="20% - Акцент2 10" xfId="46"/>
    <cellStyle name="20% - Акцент2 11" xfId="47"/>
    <cellStyle name="20% - Акцент2 12" xfId="48"/>
    <cellStyle name="20% - Акцент2 13" xfId="49"/>
    <cellStyle name="20% - Акцент2 14" xfId="50"/>
    <cellStyle name="20% - Акцент2 15" xfId="51"/>
    <cellStyle name="20% - Акцент2 16" xfId="52"/>
    <cellStyle name="20% - Акцент2 17" xfId="53"/>
    <cellStyle name="20% - Акцент2 18" xfId="54"/>
    <cellStyle name="20% - Акцент2 19" xfId="55"/>
    <cellStyle name="20% - Акцент2 2" xfId="56"/>
    <cellStyle name="20% - Акцент2 20" xfId="57"/>
    <cellStyle name="20% - Акцент2 21" xfId="58"/>
    <cellStyle name="20% - Акцент2 22" xfId="59"/>
    <cellStyle name="20% - Акцент2 23" xfId="60"/>
    <cellStyle name="20% - Акцент2 24" xfId="61"/>
    <cellStyle name="20% - Акцент2 25" xfId="62"/>
    <cellStyle name="20% - Акцент2 26" xfId="63"/>
    <cellStyle name="20% - Акцент2 27" xfId="64"/>
    <cellStyle name="20% - Акцент2 28" xfId="65"/>
    <cellStyle name="20% - Акцент2 29" xfId="66"/>
    <cellStyle name="20% - Акцент2 3" xfId="67"/>
    <cellStyle name="20% - Акцент2 30" xfId="68"/>
    <cellStyle name="20% - Акцент2 31" xfId="69"/>
    <cellStyle name="20% - Акцент2 32" xfId="70"/>
    <cellStyle name="20% - Акцент2 33" xfId="71"/>
    <cellStyle name="20% - Акцент2 34" xfId="72"/>
    <cellStyle name="20% - Акцент2 35" xfId="73"/>
    <cellStyle name="20% - Акцент2 36" xfId="74"/>
    <cellStyle name="20% - Акцент2 37" xfId="75"/>
    <cellStyle name="20% - Акцент2 38" xfId="76"/>
    <cellStyle name="20% - Акцент2 39" xfId="77"/>
    <cellStyle name="20% - Акцент2 4" xfId="78"/>
    <cellStyle name="20% - Акцент2 40" xfId="79"/>
    <cellStyle name="20% - Акцент2 41" xfId="80"/>
    <cellStyle name="20% - Акцент2 42" xfId="81"/>
    <cellStyle name="20% - Акцент2 43" xfId="82"/>
    <cellStyle name="20% - Акцент2 44" xfId="83"/>
    <cellStyle name="20% - Акцент2 45" xfId="84"/>
    <cellStyle name="20% - Акцент2 46" xfId="85"/>
    <cellStyle name="20% - Акцент2 47" xfId="2084"/>
    <cellStyle name="20% - Акцент2 48" xfId="2097"/>
    <cellStyle name="20% - Акцент2 49" xfId="2110"/>
    <cellStyle name="20% - Акцент2 5" xfId="86"/>
    <cellStyle name="20% - Акцент2 50" xfId="2123"/>
    <cellStyle name="20% - Акцент2 6" xfId="87"/>
    <cellStyle name="20% - Акцент2 7" xfId="88"/>
    <cellStyle name="20% - Акцент2 8" xfId="89"/>
    <cellStyle name="20% - Акцент2 9" xfId="90"/>
    <cellStyle name="20% - Акцент3" xfId="2055" builtinId="38" customBuiltin="1"/>
    <cellStyle name="20% - Акцент3 10" xfId="91"/>
    <cellStyle name="20% - Акцент3 11" xfId="92"/>
    <cellStyle name="20% - Акцент3 12" xfId="93"/>
    <cellStyle name="20% - Акцент3 13" xfId="94"/>
    <cellStyle name="20% - Акцент3 14" xfId="95"/>
    <cellStyle name="20% - Акцент3 15" xfId="96"/>
    <cellStyle name="20% - Акцент3 16" xfId="97"/>
    <cellStyle name="20% - Акцент3 17" xfId="98"/>
    <cellStyle name="20% - Акцент3 18" xfId="99"/>
    <cellStyle name="20% - Акцент3 19" xfId="100"/>
    <cellStyle name="20% - Акцент3 2" xfId="101"/>
    <cellStyle name="20% - Акцент3 20" xfId="102"/>
    <cellStyle name="20% - Акцент3 21" xfId="103"/>
    <cellStyle name="20% - Акцент3 22" xfId="104"/>
    <cellStyle name="20% - Акцент3 23" xfId="105"/>
    <cellStyle name="20% - Акцент3 24" xfId="106"/>
    <cellStyle name="20% - Акцент3 25" xfId="107"/>
    <cellStyle name="20% - Акцент3 26" xfId="108"/>
    <cellStyle name="20% - Акцент3 27" xfId="109"/>
    <cellStyle name="20% - Акцент3 28" xfId="110"/>
    <cellStyle name="20% - Акцент3 29" xfId="111"/>
    <cellStyle name="20% - Акцент3 3" xfId="112"/>
    <cellStyle name="20% - Акцент3 30" xfId="113"/>
    <cellStyle name="20% - Акцент3 31" xfId="114"/>
    <cellStyle name="20% - Акцент3 32" xfId="115"/>
    <cellStyle name="20% - Акцент3 33" xfId="116"/>
    <cellStyle name="20% - Акцент3 34" xfId="117"/>
    <cellStyle name="20% - Акцент3 35" xfId="118"/>
    <cellStyle name="20% - Акцент3 36" xfId="119"/>
    <cellStyle name="20% - Акцент3 37" xfId="120"/>
    <cellStyle name="20% - Акцент3 38" xfId="121"/>
    <cellStyle name="20% - Акцент3 39" xfId="122"/>
    <cellStyle name="20% - Акцент3 4" xfId="123"/>
    <cellStyle name="20% - Акцент3 40" xfId="124"/>
    <cellStyle name="20% - Акцент3 41" xfId="125"/>
    <cellStyle name="20% - Акцент3 42" xfId="126"/>
    <cellStyle name="20% - Акцент3 43" xfId="127"/>
    <cellStyle name="20% - Акцент3 44" xfId="128"/>
    <cellStyle name="20% - Акцент3 45" xfId="129"/>
    <cellStyle name="20% - Акцент3 46" xfId="130"/>
    <cellStyle name="20% - Акцент3 47" xfId="2085"/>
    <cellStyle name="20% - Акцент3 48" xfId="2098"/>
    <cellStyle name="20% - Акцент3 49" xfId="2111"/>
    <cellStyle name="20% - Акцент3 5" xfId="131"/>
    <cellStyle name="20% - Акцент3 50" xfId="2124"/>
    <cellStyle name="20% - Акцент3 6" xfId="132"/>
    <cellStyle name="20% - Акцент3 7" xfId="133"/>
    <cellStyle name="20% - Акцент3 8" xfId="134"/>
    <cellStyle name="20% - Акцент3 9" xfId="135"/>
    <cellStyle name="20% - Акцент4" xfId="2058" builtinId="42" customBuiltin="1"/>
    <cellStyle name="20% - Акцент4 10" xfId="136"/>
    <cellStyle name="20% - Акцент4 11" xfId="137"/>
    <cellStyle name="20% - Акцент4 12" xfId="138"/>
    <cellStyle name="20% - Акцент4 13" xfId="139"/>
    <cellStyle name="20% - Акцент4 14" xfId="140"/>
    <cellStyle name="20% - Акцент4 15" xfId="141"/>
    <cellStyle name="20% - Акцент4 16" xfId="142"/>
    <cellStyle name="20% - Акцент4 17" xfId="143"/>
    <cellStyle name="20% - Акцент4 18" xfId="144"/>
    <cellStyle name="20% - Акцент4 19" xfId="145"/>
    <cellStyle name="20% - Акцент4 2" xfId="146"/>
    <cellStyle name="20% - Акцент4 20" xfId="147"/>
    <cellStyle name="20% - Акцент4 21" xfId="148"/>
    <cellStyle name="20% - Акцент4 22" xfId="149"/>
    <cellStyle name="20% - Акцент4 23" xfId="150"/>
    <cellStyle name="20% - Акцент4 24" xfId="151"/>
    <cellStyle name="20% - Акцент4 25" xfId="152"/>
    <cellStyle name="20% - Акцент4 26" xfId="153"/>
    <cellStyle name="20% - Акцент4 27" xfId="154"/>
    <cellStyle name="20% - Акцент4 28" xfId="155"/>
    <cellStyle name="20% - Акцент4 29" xfId="156"/>
    <cellStyle name="20% - Акцент4 3" xfId="157"/>
    <cellStyle name="20% - Акцент4 30" xfId="158"/>
    <cellStyle name="20% - Акцент4 31" xfId="159"/>
    <cellStyle name="20% - Акцент4 32" xfId="160"/>
    <cellStyle name="20% - Акцент4 33" xfId="161"/>
    <cellStyle name="20% - Акцент4 34" xfId="162"/>
    <cellStyle name="20% - Акцент4 35" xfId="163"/>
    <cellStyle name="20% - Акцент4 36" xfId="164"/>
    <cellStyle name="20% - Акцент4 37" xfId="165"/>
    <cellStyle name="20% - Акцент4 38" xfId="166"/>
    <cellStyle name="20% - Акцент4 39" xfId="167"/>
    <cellStyle name="20% - Акцент4 4" xfId="168"/>
    <cellStyle name="20% - Акцент4 40" xfId="169"/>
    <cellStyle name="20% - Акцент4 41" xfId="170"/>
    <cellStyle name="20% - Акцент4 42" xfId="171"/>
    <cellStyle name="20% - Акцент4 43" xfId="172"/>
    <cellStyle name="20% - Акцент4 44" xfId="173"/>
    <cellStyle name="20% - Акцент4 45" xfId="174"/>
    <cellStyle name="20% - Акцент4 46" xfId="175"/>
    <cellStyle name="20% - Акцент4 47" xfId="2086"/>
    <cellStyle name="20% - Акцент4 48" xfId="2099"/>
    <cellStyle name="20% - Акцент4 49" xfId="2112"/>
    <cellStyle name="20% - Акцент4 5" xfId="176"/>
    <cellStyle name="20% - Акцент4 50" xfId="2125"/>
    <cellStyle name="20% - Акцент4 6" xfId="177"/>
    <cellStyle name="20% - Акцент4 7" xfId="178"/>
    <cellStyle name="20% - Акцент4 8" xfId="179"/>
    <cellStyle name="20% - Акцент4 9" xfId="180"/>
    <cellStyle name="20% - Акцент5" xfId="2061" builtinId="46" customBuiltin="1"/>
    <cellStyle name="20% - Акцент5 10" xfId="181"/>
    <cellStyle name="20% - Акцент5 11" xfId="182"/>
    <cellStyle name="20% - Акцент5 12" xfId="183"/>
    <cellStyle name="20% - Акцент5 13" xfId="184"/>
    <cellStyle name="20% - Акцент5 14" xfId="185"/>
    <cellStyle name="20% - Акцент5 15" xfId="186"/>
    <cellStyle name="20% - Акцент5 16" xfId="187"/>
    <cellStyle name="20% - Акцент5 17" xfId="188"/>
    <cellStyle name="20% - Акцент5 18" xfId="189"/>
    <cellStyle name="20% - Акцент5 19" xfId="190"/>
    <cellStyle name="20% - Акцент5 2" xfId="191"/>
    <cellStyle name="20% - Акцент5 20" xfId="192"/>
    <cellStyle name="20% - Акцент5 21" xfId="193"/>
    <cellStyle name="20% - Акцент5 22" xfId="194"/>
    <cellStyle name="20% - Акцент5 23" xfId="195"/>
    <cellStyle name="20% - Акцент5 24" xfId="196"/>
    <cellStyle name="20% - Акцент5 25" xfId="197"/>
    <cellStyle name="20% - Акцент5 26" xfId="198"/>
    <cellStyle name="20% - Акцент5 27" xfId="199"/>
    <cellStyle name="20% - Акцент5 28" xfId="200"/>
    <cellStyle name="20% - Акцент5 29" xfId="201"/>
    <cellStyle name="20% - Акцент5 3" xfId="202"/>
    <cellStyle name="20% - Акцент5 30" xfId="203"/>
    <cellStyle name="20% - Акцент5 31" xfId="204"/>
    <cellStyle name="20% - Акцент5 32" xfId="205"/>
    <cellStyle name="20% - Акцент5 33" xfId="206"/>
    <cellStyle name="20% - Акцент5 34" xfId="207"/>
    <cellStyle name="20% - Акцент5 35" xfId="208"/>
    <cellStyle name="20% - Акцент5 36" xfId="209"/>
    <cellStyle name="20% - Акцент5 37" xfId="210"/>
    <cellStyle name="20% - Акцент5 38" xfId="211"/>
    <cellStyle name="20% - Акцент5 39" xfId="212"/>
    <cellStyle name="20% - Акцент5 4" xfId="213"/>
    <cellStyle name="20% - Акцент5 40" xfId="214"/>
    <cellStyle name="20% - Акцент5 41" xfId="215"/>
    <cellStyle name="20% - Акцент5 42" xfId="216"/>
    <cellStyle name="20% - Акцент5 43" xfId="217"/>
    <cellStyle name="20% - Акцент5 44" xfId="218"/>
    <cellStyle name="20% - Акцент5 45" xfId="219"/>
    <cellStyle name="20% - Акцент5 46" xfId="220"/>
    <cellStyle name="20% - Акцент5 47" xfId="2087"/>
    <cellStyle name="20% - Акцент5 48" xfId="2100"/>
    <cellStyle name="20% - Акцент5 49" xfId="2113"/>
    <cellStyle name="20% - Акцент5 5" xfId="221"/>
    <cellStyle name="20% - Акцент5 50" xfId="2126"/>
    <cellStyle name="20% - Акцент5 6" xfId="222"/>
    <cellStyle name="20% - Акцент5 7" xfId="223"/>
    <cellStyle name="20% - Акцент5 8" xfId="224"/>
    <cellStyle name="20% - Акцент5 9" xfId="225"/>
    <cellStyle name="20% - Акцент6" xfId="2064" builtinId="50" customBuiltin="1"/>
    <cellStyle name="20% - Акцент6 10" xfId="226"/>
    <cellStyle name="20% - Акцент6 11" xfId="227"/>
    <cellStyle name="20% - Акцент6 12" xfId="228"/>
    <cellStyle name="20% - Акцент6 13" xfId="229"/>
    <cellStyle name="20% - Акцент6 14" xfId="230"/>
    <cellStyle name="20% - Акцент6 15" xfId="231"/>
    <cellStyle name="20% - Акцент6 16" xfId="232"/>
    <cellStyle name="20% - Акцент6 17" xfId="233"/>
    <cellStyle name="20% - Акцент6 18" xfId="234"/>
    <cellStyle name="20% - Акцент6 19" xfId="235"/>
    <cellStyle name="20% - Акцент6 2" xfId="236"/>
    <cellStyle name="20% - Акцент6 20" xfId="237"/>
    <cellStyle name="20% - Акцент6 21" xfId="238"/>
    <cellStyle name="20% - Акцент6 22" xfId="239"/>
    <cellStyle name="20% - Акцент6 23" xfId="240"/>
    <cellStyle name="20% - Акцент6 24" xfId="241"/>
    <cellStyle name="20% - Акцент6 25" xfId="242"/>
    <cellStyle name="20% - Акцент6 26" xfId="243"/>
    <cellStyle name="20% - Акцент6 27" xfId="244"/>
    <cellStyle name="20% - Акцент6 28" xfId="245"/>
    <cellStyle name="20% - Акцент6 29" xfId="246"/>
    <cellStyle name="20% - Акцент6 3" xfId="247"/>
    <cellStyle name="20% - Акцент6 30" xfId="248"/>
    <cellStyle name="20% - Акцент6 31" xfId="249"/>
    <cellStyle name="20% - Акцент6 32" xfId="250"/>
    <cellStyle name="20% - Акцент6 33" xfId="251"/>
    <cellStyle name="20% - Акцент6 34" xfId="252"/>
    <cellStyle name="20% - Акцент6 35" xfId="253"/>
    <cellStyle name="20% - Акцент6 36" xfId="254"/>
    <cellStyle name="20% - Акцент6 37" xfId="255"/>
    <cellStyle name="20% - Акцент6 38" xfId="256"/>
    <cellStyle name="20% - Акцент6 39" xfId="257"/>
    <cellStyle name="20% - Акцент6 4" xfId="258"/>
    <cellStyle name="20% - Акцент6 40" xfId="259"/>
    <cellStyle name="20% - Акцент6 41" xfId="260"/>
    <cellStyle name="20% - Акцент6 42" xfId="261"/>
    <cellStyle name="20% - Акцент6 43" xfId="262"/>
    <cellStyle name="20% - Акцент6 44" xfId="263"/>
    <cellStyle name="20% - Акцент6 45" xfId="264"/>
    <cellStyle name="20% - Акцент6 46" xfId="265"/>
    <cellStyle name="20% - Акцент6 47" xfId="2088"/>
    <cellStyle name="20% - Акцент6 48" xfId="2101"/>
    <cellStyle name="20% - Акцент6 49" xfId="2114"/>
    <cellStyle name="20% - Акцент6 5" xfId="266"/>
    <cellStyle name="20% - Акцент6 50" xfId="2127"/>
    <cellStyle name="20% - Акцент6 6" xfId="267"/>
    <cellStyle name="20% - Акцент6 7" xfId="268"/>
    <cellStyle name="20% - Акцент6 8" xfId="269"/>
    <cellStyle name="20% - Акцент6 9" xfId="270"/>
    <cellStyle name="40% - Акцент1" xfId="2050" builtinId="31" customBuiltin="1"/>
    <cellStyle name="40% - Акцент1 10" xfId="271"/>
    <cellStyle name="40% - Акцент1 11" xfId="272"/>
    <cellStyle name="40% - Акцент1 12" xfId="273"/>
    <cellStyle name="40% - Акцент1 13" xfId="274"/>
    <cellStyle name="40% - Акцент1 14" xfId="275"/>
    <cellStyle name="40% - Акцент1 15" xfId="276"/>
    <cellStyle name="40% - Акцент1 16" xfId="277"/>
    <cellStyle name="40% - Акцент1 17" xfId="278"/>
    <cellStyle name="40% - Акцент1 18" xfId="279"/>
    <cellStyle name="40% - Акцент1 19" xfId="280"/>
    <cellStyle name="40% - Акцент1 2" xfId="281"/>
    <cellStyle name="40% - Акцент1 20" xfId="282"/>
    <cellStyle name="40% - Акцент1 21" xfId="283"/>
    <cellStyle name="40% - Акцент1 22" xfId="284"/>
    <cellStyle name="40% - Акцент1 23" xfId="285"/>
    <cellStyle name="40% - Акцент1 24" xfId="286"/>
    <cellStyle name="40% - Акцент1 25" xfId="287"/>
    <cellStyle name="40% - Акцент1 26" xfId="288"/>
    <cellStyle name="40% - Акцент1 27" xfId="289"/>
    <cellStyle name="40% - Акцент1 28" xfId="290"/>
    <cellStyle name="40% - Акцент1 29" xfId="291"/>
    <cellStyle name="40% - Акцент1 3" xfId="292"/>
    <cellStyle name="40% - Акцент1 30" xfId="293"/>
    <cellStyle name="40% - Акцент1 31" xfId="294"/>
    <cellStyle name="40% - Акцент1 32" xfId="295"/>
    <cellStyle name="40% - Акцент1 33" xfId="296"/>
    <cellStyle name="40% - Акцент1 34" xfId="297"/>
    <cellStyle name="40% - Акцент1 35" xfId="298"/>
    <cellStyle name="40% - Акцент1 36" xfId="299"/>
    <cellStyle name="40% - Акцент1 37" xfId="300"/>
    <cellStyle name="40% - Акцент1 38" xfId="301"/>
    <cellStyle name="40% - Акцент1 39" xfId="302"/>
    <cellStyle name="40% - Акцент1 4" xfId="303"/>
    <cellStyle name="40% - Акцент1 40" xfId="304"/>
    <cellStyle name="40% - Акцент1 41" xfId="305"/>
    <cellStyle name="40% - Акцент1 42" xfId="306"/>
    <cellStyle name="40% - Акцент1 43" xfId="307"/>
    <cellStyle name="40% - Акцент1 44" xfId="308"/>
    <cellStyle name="40% - Акцент1 45" xfId="309"/>
    <cellStyle name="40% - Акцент1 46" xfId="310"/>
    <cellStyle name="40% - Акцент1 47" xfId="2089"/>
    <cellStyle name="40% - Акцент1 48" xfId="2102"/>
    <cellStyle name="40% - Акцент1 49" xfId="2115"/>
    <cellStyle name="40% - Акцент1 5" xfId="311"/>
    <cellStyle name="40% - Акцент1 50" xfId="2128"/>
    <cellStyle name="40% - Акцент1 6" xfId="312"/>
    <cellStyle name="40% - Акцент1 7" xfId="313"/>
    <cellStyle name="40% - Акцент1 8" xfId="314"/>
    <cellStyle name="40% - Акцент1 9" xfId="315"/>
    <cellStyle name="40% - Акцент2" xfId="2053" builtinId="35" customBuiltin="1"/>
    <cellStyle name="40% - Акцент2 10" xfId="316"/>
    <cellStyle name="40% - Акцент2 11" xfId="317"/>
    <cellStyle name="40% - Акцент2 12" xfId="318"/>
    <cellStyle name="40% - Акцент2 13" xfId="319"/>
    <cellStyle name="40% - Акцент2 14" xfId="320"/>
    <cellStyle name="40% - Акцент2 15" xfId="321"/>
    <cellStyle name="40% - Акцент2 16" xfId="322"/>
    <cellStyle name="40% - Акцент2 17" xfId="323"/>
    <cellStyle name="40% - Акцент2 18" xfId="324"/>
    <cellStyle name="40% - Акцент2 19" xfId="325"/>
    <cellStyle name="40% - Акцент2 2" xfId="326"/>
    <cellStyle name="40% - Акцент2 20" xfId="327"/>
    <cellStyle name="40% - Акцент2 21" xfId="328"/>
    <cellStyle name="40% - Акцент2 22" xfId="329"/>
    <cellStyle name="40% - Акцент2 23" xfId="330"/>
    <cellStyle name="40% - Акцент2 24" xfId="331"/>
    <cellStyle name="40% - Акцент2 25" xfId="332"/>
    <cellStyle name="40% - Акцент2 26" xfId="333"/>
    <cellStyle name="40% - Акцент2 27" xfId="334"/>
    <cellStyle name="40% - Акцент2 28" xfId="335"/>
    <cellStyle name="40% - Акцент2 29" xfId="336"/>
    <cellStyle name="40% - Акцент2 3" xfId="337"/>
    <cellStyle name="40% - Акцент2 30" xfId="338"/>
    <cellStyle name="40% - Акцент2 31" xfId="339"/>
    <cellStyle name="40% - Акцент2 32" xfId="340"/>
    <cellStyle name="40% - Акцент2 33" xfId="341"/>
    <cellStyle name="40% - Акцент2 34" xfId="342"/>
    <cellStyle name="40% - Акцент2 35" xfId="343"/>
    <cellStyle name="40% - Акцент2 36" xfId="344"/>
    <cellStyle name="40% - Акцент2 37" xfId="345"/>
    <cellStyle name="40% - Акцент2 38" xfId="346"/>
    <cellStyle name="40% - Акцент2 39" xfId="347"/>
    <cellStyle name="40% - Акцент2 4" xfId="348"/>
    <cellStyle name="40% - Акцент2 40" xfId="349"/>
    <cellStyle name="40% - Акцент2 41" xfId="350"/>
    <cellStyle name="40% - Акцент2 42" xfId="351"/>
    <cellStyle name="40% - Акцент2 43" xfId="352"/>
    <cellStyle name="40% - Акцент2 44" xfId="353"/>
    <cellStyle name="40% - Акцент2 45" xfId="354"/>
    <cellStyle name="40% - Акцент2 46" xfId="355"/>
    <cellStyle name="40% - Акцент2 47" xfId="2090"/>
    <cellStyle name="40% - Акцент2 48" xfId="2103"/>
    <cellStyle name="40% - Акцент2 49" xfId="2116"/>
    <cellStyle name="40% - Акцент2 5" xfId="356"/>
    <cellStyle name="40% - Акцент2 50" xfId="2129"/>
    <cellStyle name="40% - Акцент2 6" xfId="357"/>
    <cellStyle name="40% - Акцент2 7" xfId="358"/>
    <cellStyle name="40% - Акцент2 8" xfId="359"/>
    <cellStyle name="40% - Акцент2 9" xfId="360"/>
    <cellStyle name="40% - Акцент3" xfId="2056" builtinId="39" customBuiltin="1"/>
    <cellStyle name="40% - Акцент3 10" xfId="361"/>
    <cellStyle name="40% - Акцент3 11" xfId="362"/>
    <cellStyle name="40% - Акцент3 12" xfId="363"/>
    <cellStyle name="40% - Акцент3 13" xfId="364"/>
    <cellStyle name="40% - Акцент3 14" xfId="365"/>
    <cellStyle name="40% - Акцент3 15" xfId="366"/>
    <cellStyle name="40% - Акцент3 16" xfId="367"/>
    <cellStyle name="40% - Акцент3 17" xfId="368"/>
    <cellStyle name="40% - Акцент3 18" xfId="369"/>
    <cellStyle name="40% - Акцент3 19" xfId="370"/>
    <cellStyle name="40% - Акцент3 2" xfId="371"/>
    <cellStyle name="40% - Акцент3 20" xfId="372"/>
    <cellStyle name="40% - Акцент3 21" xfId="373"/>
    <cellStyle name="40% - Акцент3 22" xfId="374"/>
    <cellStyle name="40% - Акцент3 23" xfId="375"/>
    <cellStyle name="40% - Акцент3 24" xfId="376"/>
    <cellStyle name="40% - Акцент3 25" xfId="377"/>
    <cellStyle name="40% - Акцент3 26" xfId="378"/>
    <cellStyle name="40% - Акцент3 27" xfId="379"/>
    <cellStyle name="40% - Акцент3 28" xfId="380"/>
    <cellStyle name="40% - Акцент3 29" xfId="381"/>
    <cellStyle name="40% - Акцент3 3" xfId="382"/>
    <cellStyle name="40% - Акцент3 30" xfId="383"/>
    <cellStyle name="40% - Акцент3 31" xfId="384"/>
    <cellStyle name="40% - Акцент3 32" xfId="385"/>
    <cellStyle name="40% - Акцент3 33" xfId="386"/>
    <cellStyle name="40% - Акцент3 34" xfId="387"/>
    <cellStyle name="40% - Акцент3 35" xfId="388"/>
    <cellStyle name="40% - Акцент3 36" xfId="389"/>
    <cellStyle name="40% - Акцент3 37" xfId="390"/>
    <cellStyle name="40% - Акцент3 38" xfId="391"/>
    <cellStyle name="40% - Акцент3 39" xfId="392"/>
    <cellStyle name="40% - Акцент3 4" xfId="393"/>
    <cellStyle name="40% - Акцент3 40" xfId="394"/>
    <cellStyle name="40% - Акцент3 41" xfId="395"/>
    <cellStyle name="40% - Акцент3 42" xfId="396"/>
    <cellStyle name="40% - Акцент3 43" xfId="397"/>
    <cellStyle name="40% - Акцент3 44" xfId="398"/>
    <cellStyle name="40% - Акцент3 45" xfId="399"/>
    <cellStyle name="40% - Акцент3 46" xfId="400"/>
    <cellStyle name="40% - Акцент3 47" xfId="2091"/>
    <cellStyle name="40% - Акцент3 48" xfId="2104"/>
    <cellStyle name="40% - Акцент3 49" xfId="2117"/>
    <cellStyle name="40% - Акцент3 5" xfId="401"/>
    <cellStyle name="40% - Акцент3 50" xfId="2130"/>
    <cellStyle name="40% - Акцент3 6" xfId="402"/>
    <cellStyle name="40% - Акцент3 7" xfId="403"/>
    <cellStyle name="40% - Акцент3 8" xfId="404"/>
    <cellStyle name="40% - Акцент3 9" xfId="405"/>
    <cellStyle name="40% - Акцент4" xfId="2059" builtinId="43" customBuiltin="1"/>
    <cellStyle name="40% - Акцент4 10" xfId="406"/>
    <cellStyle name="40% - Акцент4 11" xfId="407"/>
    <cellStyle name="40% - Акцент4 12" xfId="408"/>
    <cellStyle name="40% - Акцент4 13" xfId="409"/>
    <cellStyle name="40% - Акцент4 14" xfId="410"/>
    <cellStyle name="40% - Акцент4 15" xfId="411"/>
    <cellStyle name="40% - Акцент4 16" xfId="412"/>
    <cellStyle name="40% - Акцент4 17" xfId="413"/>
    <cellStyle name="40% - Акцент4 18" xfId="414"/>
    <cellStyle name="40% - Акцент4 19" xfId="415"/>
    <cellStyle name="40% - Акцент4 2" xfId="416"/>
    <cellStyle name="40% - Акцент4 20" xfId="417"/>
    <cellStyle name="40% - Акцент4 21" xfId="418"/>
    <cellStyle name="40% - Акцент4 22" xfId="419"/>
    <cellStyle name="40% - Акцент4 23" xfId="420"/>
    <cellStyle name="40% - Акцент4 24" xfId="421"/>
    <cellStyle name="40% - Акцент4 25" xfId="422"/>
    <cellStyle name="40% - Акцент4 26" xfId="423"/>
    <cellStyle name="40% - Акцент4 27" xfId="424"/>
    <cellStyle name="40% - Акцент4 28" xfId="425"/>
    <cellStyle name="40% - Акцент4 29" xfId="426"/>
    <cellStyle name="40% - Акцент4 3" xfId="427"/>
    <cellStyle name="40% - Акцент4 30" xfId="428"/>
    <cellStyle name="40% - Акцент4 31" xfId="429"/>
    <cellStyle name="40% - Акцент4 32" xfId="430"/>
    <cellStyle name="40% - Акцент4 33" xfId="431"/>
    <cellStyle name="40% - Акцент4 34" xfId="432"/>
    <cellStyle name="40% - Акцент4 35" xfId="433"/>
    <cellStyle name="40% - Акцент4 36" xfId="434"/>
    <cellStyle name="40% - Акцент4 37" xfId="435"/>
    <cellStyle name="40% - Акцент4 38" xfId="436"/>
    <cellStyle name="40% - Акцент4 39" xfId="437"/>
    <cellStyle name="40% - Акцент4 4" xfId="438"/>
    <cellStyle name="40% - Акцент4 40" xfId="439"/>
    <cellStyle name="40% - Акцент4 41" xfId="440"/>
    <cellStyle name="40% - Акцент4 42" xfId="441"/>
    <cellStyle name="40% - Акцент4 43" xfId="442"/>
    <cellStyle name="40% - Акцент4 44" xfId="443"/>
    <cellStyle name="40% - Акцент4 45" xfId="444"/>
    <cellStyle name="40% - Акцент4 46" xfId="445"/>
    <cellStyle name="40% - Акцент4 47" xfId="2092"/>
    <cellStyle name="40% - Акцент4 48" xfId="2105"/>
    <cellStyle name="40% - Акцент4 49" xfId="2118"/>
    <cellStyle name="40% - Акцент4 5" xfId="446"/>
    <cellStyle name="40% - Акцент4 50" xfId="2131"/>
    <cellStyle name="40% - Акцент4 6" xfId="447"/>
    <cellStyle name="40% - Акцент4 7" xfId="448"/>
    <cellStyle name="40% - Акцент4 8" xfId="449"/>
    <cellStyle name="40% - Акцент4 9" xfId="450"/>
    <cellStyle name="40% - Акцент5" xfId="2062" builtinId="47" customBuiltin="1"/>
    <cellStyle name="40% - Акцент5 10" xfId="451"/>
    <cellStyle name="40% - Акцент5 11" xfId="452"/>
    <cellStyle name="40% - Акцент5 12" xfId="453"/>
    <cellStyle name="40% - Акцент5 13" xfId="454"/>
    <cellStyle name="40% - Акцент5 14" xfId="455"/>
    <cellStyle name="40% - Акцент5 15" xfId="456"/>
    <cellStyle name="40% - Акцент5 16" xfId="457"/>
    <cellStyle name="40% - Акцент5 17" xfId="458"/>
    <cellStyle name="40% - Акцент5 18" xfId="459"/>
    <cellStyle name="40% - Акцент5 19" xfId="460"/>
    <cellStyle name="40% - Акцент5 2" xfId="461"/>
    <cellStyle name="40% - Акцент5 20" xfId="462"/>
    <cellStyle name="40% - Акцент5 21" xfId="463"/>
    <cellStyle name="40% - Акцент5 22" xfId="464"/>
    <cellStyle name="40% - Акцент5 23" xfId="465"/>
    <cellStyle name="40% - Акцент5 24" xfId="466"/>
    <cellStyle name="40% - Акцент5 25" xfId="467"/>
    <cellStyle name="40% - Акцент5 26" xfId="468"/>
    <cellStyle name="40% - Акцент5 27" xfId="469"/>
    <cellStyle name="40% - Акцент5 28" xfId="470"/>
    <cellStyle name="40% - Акцент5 29" xfId="471"/>
    <cellStyle name="40% - Акцент5 3" xfId="472"/>
    <cellStyle name="40% - Акцент5 30" xfId="473"/>
    <cellStyle name="40% - Акцент5 31" xfId="474"/>
    <cellStyle name="40% - Акцент5 32" xfId="475"/>
    <cellStyle name="40% - Акцент5 33" xfId="476"/>
    <cellStyle name="40% - Акцент5 34" xfId="477"/>
    <cellStyle name="40% - Акцент5 35" xfId="478"/>
    <cellStyle name="40% - Акцент5 36" xfId="479"/>
    <cellStyle name="40% - Акцент5 37" xfId="480"/>
    <cellStyle name="40% - Акцент5 38" xfId="481"/>
    <cellStyle name="40% - Акцент5 39" xfId="482"/>
    <cellStyle name="40% - Акцент5 4" xfId="483"/>
    <cellStyle name="40% - Акцент5 40" xfId="484"/>
    <cellStyle name="40% - Акцент5 41" xfId="485"/>
    <cellStyle name="40% - Акцент5 42" xfId="486"/>
    <cellStyle name="40% - Акцент5 43" xfId="487"/>
    <cellStyle name="40% - Акцент5 44" xfId="488"/>
    <cellStyle name="40% - Акцент5 45" xfId="489"/>
    <cellStyle name="40% - Акцент5 46" xfId="490"/>
    <cellStyle name="40% - Акцент5 47" xfId="2093"/>
    <cellStyle name="40% - Акцент5 48" xfId="2106"/>
    <cellStyle name="40% - Акцент5 49" xfId="2119"/>
    <cellStyle name="40% - Акцент5 5" xfId="491"/>
    <cellStyle name="40% - Акцент5 50" xfId="2132"/>
    <cellStyle name="40% - Акцент5 6" xfId="492"/>
    <cellStyle name="40% - Акцент5 7" xfId="493"/>
    <cellStyle name="40% - Акцент5 8" xfId="494"/>
    <cellStyle name="40% - Акцент5 9" xfId="495"/>
    <cellStyle name="40% - Акцент6" xfId="2065" builtinId="51" customBuiltin="1"/>
    <cellStyle name="40% - Акцент6 10" xfId="496"/>
    <cellStyle name="40% - Акцент6 11" xfId="497"/>
    <cellStyle name="40% - Акцент6 12" xfId="498"/>
    <cellStyle name="40% - Акцент6 13" xfId="499"/>
    <cellStyle name="40% - Акцент6 14" xfId="500"/>
    <cellStyle name="40% - Акцент6 15" xfId="501"/>
    <cellStyle name="40% - Акцент6 16" xfId="502"/>
    <cellStyle name="40% - Акцент6 17" xfId="503"/>
    <cellStyle name="40% - Акцент6 18" xfId="504"/>
    <cellStyle name="40% - Акцент6 19" xfId="505"/>
    <cellStyle name="40% - Акцент6 2" xfId="506"/>
    <cellStyle name="40% - Акцент6 20" xfId="507"/>
    <cellStyle name="40% - Акцент6 21" xfId="508"/>
    <cellStyle name="40% - Акцент6 22" xfId="509"/>
    <cellStyle name="40% - Акцент6 23" xfId="510"/>
    <cellStyle name="40% - Акцент6 24" xfId="511"/>
    <cellStyle name="40% - Акцент6 25" xfId="512"/>
    <cellStyle name="40% - Акцент6 26" xfId="513"/>
    <cellStyle name="40% - Акцент6 27" xfId="514"/>
    <cellStyle name="40% - Акцент6 28" xfId="515"/>
    <cellStyle name="40% - Акцент6 29" xfId="516"/>
    <cellStyle name="40% - Акцент6 3" xfId="517"/>
    <cellStyle name="40% - Акцент6 30" xfId="518"/>
    <cellStyle name="40% - Акцент6 31" xfId="519"/>
    <cellStyle name="40% - Акцент6 32" xfId="520"/>
    <cellStyle name="40% - Акцент6 33" xfId="521"/>
    <cellStyle name="40% - Акцент6 34" xfId="522"/>
    <cellStyle name="40% - Акцент6 35" xfId="523"/>
    <cellStyle name="40% - Акцент6 36" xfId="524"/>
    <cellStyle name="40% - Акцент6 37" xfId="525"/>
    <cellStyle name="40% - Акцент6 38" xfId="526"/>
    <cellStyle name="40% - Акцент6 39" xfId="527"/>
    <cellStyle name="40% - Акцент6 4" xfId="528"/>
    <cellStyle name="40% - Акцент6 40" xfId="529"/>
    <cellStyle name="40% - Акцент6 41" xfId="530"/>
    <cellStyle name="40% - Акцент6 42" xfId="531"/>
    <cellStyle name="40% - Акцент6 43" xfId="532"/>
    <cellStyle name="40% - Акцент6 44" xfId="533"/>
    <cellStyle name="40% - Акцент6 45" xfId="534"/>
    <cellStyle name="40% - Акцент6 46" xfId="535"/>
    <cellStyle name="40% - Акцент6 47" xfId="2094"/>
    <cellStyle name="40% - Акцент6 48" xfId="2107"/>
    <cellStyle name="40% - Акцент6 49" xfId="2120"/>
    <cellStyle name="40% - Акцент6 5" xfId="536"/>
    <cellStyle name="40% - Акцент6 50" xfId="2133"/>
    <cellStyle name="40% - Акцент6 6" xfId="537"/>
    <cellStyle name="40% - Акцент6 7" xfId="538"/>
    <cellStyle name="40% - Акцент6 8" xfId="539"/>
    <cellStyle name="40% - Акцент6 9" xfId="540"/>
    <cellStyle name="60% - Акцент1" xfId="2051" builtinId="32" customBuiltin="1"/>
    <cellStyle name="60% - Акцент1 10" xfId="541"/>
    <cellStyle name="60% - Акцент1 11" xfId="542"/>
    <cellStyle name="60% - Акцент1 12" xfId="543"/>
    <cellStyle name="60% - Акцент1 13" xfId="544"/>
    <cellStyle name="60% - Акцент1 14" xfId="545"/>
    <cellStyle name="60% - Акцент1 15" xfId="546"/>
    <cellStyle name="60% - Акцент1 16" xfId="547"/>
    <cellStyle name="60% - Акцент1 17" xfId="548"/>
    <cellStyle name="60% - Акцент1 18" xfId="549"/>
    <cellStyle name="60% - Акцент1 19" xfId="550"/>
    <cellStyle name="60% - Акцент1 2" xfId="551"/>
    <cellStyle name="60% - Акцент1 20" xfId="552"/>
    <cellStyle name="60% - Акцент1 21" xfId="553"/>
    <cellStyle name="60% - Акцент1 22" xfId="554"/>
    <cellStyle name="60% - Акцент1 23" xfId="555"/>
    <cellStyle name="60% - Акцент1 24" xfId="556"/>
    <cellStyle name="60% - Акцент1 25" xfId="557"/>
    <cellStyle name="60% - Акцент1 26" xfId="558"/>
    <cellStyle name="60% - Акцент1 27" xfId="559"/>
    <cellStyle name="60% - Акцент1 28" xfId="560"/>
    <cellStyle name="60% - Акцент1 29" xfId="561"/>
    <cellStyle name="60% - Акцент1 3" xfId="562"/>
    <cellStyle name="60% - Акцент1 30" xfId="563"/>
    <cellStyle name="60% - Акцент1 31" xfId="564"/>
    <cellStyle name="60% - Акцент1 32" xfId="565"/>
    <cellStyle name="60% - Акцент1 33" xfId="566"/>
    <cellStyle name="60% - Акцент1 34" xfId="567"/>
    <cellStyle name="60% - Акцент1 35" xfId="568"/>
    <cellStyle name="60% - Акцент1 36" xfId="569"/>
    <cellStyle name="60% - Акцент1 37" xfId="570"/>
    <cellStyle name="60% - Акцент1 38" xfId="571"/>
    <cellStyle name="60% - Акцент1 39" xfId="572"/>
    <cellStyle name="60% - Акцент1 4" xfId="573"/>
    <cellStyle name="60% - Акцент1 40" xfId="574"/>
    <cellStyle name="60% - Акцент1 41" xfId="575"/>
    <cellStyle name="60% - Акцент1 42" xfId="576"/>
    <cellStyle name="60% - Акцент1 43" xfId="577"/>
    <cellStyle name="60% - Акцент1 44" xfId="578"/>
    <cellStyle name="60% - Акцент1 45" xfId="579"/>
    <cellStyle name="60% - Акцент1 46" xfId="580"/>
    <cellStyle name="60% - Акцент1 5" xfId="581"/>
    <cellStyle name="60% - Акцент1 6" xfId="582"/>
    <cellStyle name="60% - Акцент1 7" xfId="583"/>
    <cellStyle name="60% - Акцент1 8" xfId="584"/>
    <cellStyle name="60% - Акцент1 9" xfId="585"/>
    <cellStyle name="60% - Акцент2" xfId="2054" builtinId="36" customBuiltin="1"/>
    <cellStyle name="60% - Акцент2 10" xfId="586"/>
    <cellStyle name="60% - Акцент2 11" xfId="587"/>
    <cellStyle name="60% - Акцент2 12" xfId="588"/>
    <cellStyle name="60% - Акцент2 13" xfId="589"/>
    <cellStyle name="60% - Акцент2 14" xfId="590"/>
    <cellStyle name="60% - Акцент2 15" xfId="591"/>
    <cellStyle name="60% - Акцент2 16" xfId="592"/>
    <cellStyle name="60% - Акцент2 17" xfId="593"/>
    <cellStyle name="60% - Акцент2 18" xfId="594"/>
    <cellStyle name="60% - Акцент2 19" xfId="595"/>
    <cellStyle name="60% - Акцент2 2" xfId="596"/>
    <cellStyle name="60% - Акцент2 20" xfId="597"/>
    <cellStyle name="60% - Акцент2 21" xfId="598"/>
    <cellStyle name="60% - Акцент2 22" xfId="599"/>
    <cellStyle name="60% - Акцент2 23" xfId="600"/>
    <cellStyle name="60% - Акцент2 24" xfId="601"/>
    <cellStyle name="60% - Акцент2 25" xfId="602"/>
    <cellStyle name="60% - Акцент2 26" xfId="603"/>
    <cellStyle name="60% - Акцент2 27" xfId="604"/>
    <cellStyle name="60% - Акцент2 28" xfId="605"/>
    <cellStyle name="60% - Акцент2 29" xfId="606"/>
    <cellStyle name="60% - Акцент2 3" xfId="607"/>
    <cellStyle name="60% - Акцент2 30" xfId="608"/>
    <cellStyle name="60% - Акцент2 31" xfId="609"/>
    <cellStyle name="60% - Акцент2 32" xfId="610"/>
    <cellStyle name="60% - Акцент2 33" xfId="611"/>
    <cellStyle name="60% - Акцент2 34" xfId="612"/>
    <cellStyle name="60% - Акцент2 35" xfId="613"/>
    <cellStyle name="60% - Акцент2 36" xfId="614"/>
    <cellStyle name="60% - Акцент2 37" xfId="615"/>
    <cellStyle name="60% - Акцент2 38" xfId="616"/>
    <cellStyle name="60% - Акцент2 39" xfId="617"/>
    <cellStyle name="60% - Акцент2 4" xfId="618"/>
    <cellStyle name="60% - Акцент2 40" xfId="619"/>
    <cellStyle name="60% - Акцент2 41" xfId="620"/>
    <cellStyle name="60% - Акцент2 42" xfId="621"/>
    <cellStyle name="60% - Акцент2 43" xfId="622"/>
    <cellStyle name="60% - Акцент2 44" xfId="623"/>
    <cellStyle name="60% - Акцент2 45" xfId="624"/>
    <cellStyle name="60% - Акцент2 46" xfId="625"/>
    <cellStyle name="60% - Акцент2 5" xfId="626"/>
    <cellStyle name="60% - Акцент2 6" xfId="627"/>
    <cellStyle name="60% - Акцент2 7" xfId="628"/>
    <cellStyle name="60% - Акцент2 8" xfId="629"/>
    <cellStyle name="60% - Акцент2 9" xfId="630"/>
    <cellStyle name="60% - Акцент3" xfId="2057" builtinId="40" customBuiltin="1"/>
    <cellStyle name="60% - Акцент3 10" xfId="631"/>
    <cellStyle name="60% - Акцент3 11" xfId="632"/>
    <cellStyle name="60% - Акцент3 12" xfId="633"/>
    <cellStyle name="60% - Акцент3 13" xfId="634"/>
    <cellStyle name="60% - Акцент3 14" xfId="635"/>
    <cellStyle name="60% - Акцент3 15" xfId="636"/>
    <cellStyle name="60% - Акцент3 16" xfId="637"/>
    <cellStyle name="60% - Акцент3 17" xfId="638"/>
    <cellStyle name="60% - Акцент3 18" xfId="639"/>
    <cellStyle name="60% - Акцент3 19" xfId="640"/>
    <cellStyle name="60% - Акцент3 2" xfId="641"/>
    <cellStyle name="60% - Акцент3 20" xfId="642"/>
    <cellStyle name="60% - Акцент3 21" xfId="643"/>
    <cellStyle name="60% - Акцент3 22" xfId="644"/>
    <cellStyle name="60% - Акцент3 23" xfId="645"/>
    <cellStyle name="60% - Акцент3 24" xfId="646"/>
    <cellStyle name="60% - Акцент3 25" xfId="647"/>
    <cellStyle name="60% - Акцент3 26" xfId="648"/>
    <cellStyle name="60% - Акцент3 27" xfId="649"/>
    <cellStyle name="60% - Акцент3 28" xfId="650"/>
    <cellStyle name="60% - Акцент3 29" xfId="651"/>
    <cellStyle name="60% - Акцент3 3" xfId="652"/>
    <cellStyle name="60% - Акцент3 30" xfId="653"/>
    <cellStyle name="60% - Акцент3 31" xfId="654"/>
    <cellStyle name="60% - Акцент3 32" xfId="655"/>
    <cellStyle name="60% - Акцент3 33" xfId="656"/>
    <cellStyle name="60% - Акцент3 34" xfId="657"/>
    <cellStyle name="60% - Акцент3 35" xfId="658"/>
    <cellStyle name="60% - Акцент3 36" xfId="659"/>
    <cellStyle name="60% - Акцент3 37" xfId="660"/>
    <cellStyle name="60% - Акцент3 38" xfId="661"/>
    <cellStyle name="60% - Акцент3 39" xfId="662"/>
    <cellStyle name="60% - Акцент3 4" xfId="663"/>
    <cellStyle name="60% - Акцент3 40" xfId="664"/>
    <cellStyle name="60% - Акцент3 41" xfId="665"/>
    <cellStyle name="60% - Акцент3 42" xfId="666"/>
    <cellStyle name="60% - Акцент3 43" xfId="667"/>
    <cellStyle name="60% - Акцент3 44" xfId="668"/>
    <cellStyle name="60% - Акцент3 45" xfId="669"/>
    <cellStyle name="60% - Акцент3 46" xfId="670"/>
    <cellStyle name="60% - Акцент3 5" xfId="671"/>
    <cellStyle name="60% - Акцент3 6" xfId="672"/>
    <cellStyle name="60% - Акцент3 7" xfId="673"/>
    <cellStyle name="60% - Акцент3 8" xfId="674"/>
    <cellStyle name="60% - Акцент3 9" xfId="675"/>
    <cellStyle name="60% - Акцент4" xfId="2060" builtinId="44" customBuiltin="1"/>
    <cellStyle name="60% - Акцент4 10" xfId="676"/>
    <cellStyle name="60% - Акцент4 11" xfId="677"/>
    <cellStyle name="60% - Акцент4 12" xfId="678"/>
    <cellStyle name="60% - Акцент4 13" xfId="679"/>
    <cellStyle name="60% - Акцент4 14" xfId="680"/>
    <cellStyle name="60% - Акцент4 15" xfId="681"/>
    <cellStyle name="60% - Акцент4 16" xfId="682"/>
    <cellStyle name="60% - Акцент4 17" xfId="683"/>
    <cellStyle name="60% - Акцент4 18" xfId="684"/>
    <cellStyle name="60% - Акцент4 19" xfId="685"/>
    <cellStyle name="60% - Акцент4 2" xfId="686"/>
    <cellStyle name="60% - Акцент4 20" xfId="687"/>
    <cellStyle name="60% - Акцент4 21" xfId="688"/>
    <cellStyle name="60% - Акцент4 22" xfId="689"/>
    <cellStyle name="60% - Акцент4 23" xfId="690"/>
    <cellStyle name="60% - Акцент4 24" xfId="691"/>
    <cellStyle name="60% - Акцент4 25" xfId="692"/>
    <cellStyle name="60% - Акцент4 26" xfId="693"/>
    <cellStyle name="60% - Акцент4 27" xfId="694"/>
    <cellStyle name="60% - Акцент4 28" xfId="695"/>
    <cellStyle name="60% - Акцент4 29" xfId="696"/>
    <cellStyle name="60% - Акцент4 3" xfId="697"/>
    <cellStyle name="60% - Акцент4 30" xfId="698"/>
    <cellStyle name="60% - Акцент4 31" xfId="699"/>
    <cellStyle name="60% - Акцент4 32" xfId="700"/>
    <cellStyle name="60% - Акцент4 33" xfId="701"/>
    <cellStyle name="60% - Акцент4 34" xfId="702"/>
    <cellStyle name="60% - Акцент4 35" xfId="703"/>
    <cellStyle name="60% - Акцент4 36" xfId="704"/>
    <cellStyle name="60% - Акцент4 37" xfId="705"/>
    <cellStyle name="60% - Акцент4 38" xfId="706"/>
    <cellStyle name="60% - Акцент4 39" xfId="707"/>
    <cellStyle name="60% - Акцент4 4" xfId="708"/>
    <cellStyle name="60% - Акцент4 40" xfId="709"/>
    <cellStyle name="60% - Акцент4 41" xfId="710"/>
    <cellStyle name="60% - Акцент4 42" xfId="711"/>
    <cellStyle name="60% - Акцент4 43" xfId="712"/>
    <cellStyle name="60% - Акцент4 44" xfId="713"/>
    <cellStyle name="60% - Акцент4 45" xfId="714"/>
    <cellStyle name="60% - Акцент4 46" xfId="715"/>
    <cellStyle name="60% - Акцент4 5" xfId="716"/>
    <cellStyle name="60% - Акцент4 6" xfId="717"/>
    <cellStyle name="60% - Акцент4 7" xfId="718"/>
    <cellStyle name="60% - Акцент4 8" xfId="719"/>
    <cellStyle name="60% - Акцент4 9" xfId="720"/>
    <cellStyle name="60% - Акцент5" xfId="2063" builtinId="48" customBuiltin="1"/>
    <cellStyle name="60% - Акцент5 10" xfId="721"/>
    <cellStyle name="60% - Акцент5 11" xfId="722"/>
    <cellStyle name="60% - Акцент5 12" xfId="723"/>
    <cellStyle name="60% - Акцент5 13" xfId="724"/>
    <cellStyle name="60% - Акцент5 14" xfId="725"/>
    <cellStyle name="60% - Акцент5 15" xfId="726"/>
    <cellStyle name="60% - Акцент5 16" xfId="727"/>
    <cellStyle name="60% - Акцент5 17" xfId="728"/>
    <cellStyle name="60% - Акцент5 18" xfId="729"/>
    <cellStyle name="60% - Акцент5 19" xfId="730"/>
    <cellStyle name="60% - Акцент5 2" xfId="731"/>
    <cellStyle name="60% - Акцент5 20" xfId="732"/>
    <cellStyle name="60% - Акцент5 21" xfId="733"/>
    <cellStyle name="60% - Акцент5 22" xfId="734"/>
    <cellStyle name="60% - Акцент5 23" xfId="735"/>
    <cellStyle name="60% - Акцент5 24" xfId="736"/>
    <cellStyle name="60% - Акцент5 25" xfId="737"/>
    <cellStyle name="60% - Акцент5 26" xfId="738"/>
    <cellStyle name="60% - Акцент5 27" xfId="739"/>
    <cellStyle name="60% - Акцент5 28" xfId="740"/>
    <cellStyle name="60% - Акцент5 29" xfId="741"/>
    <cellStyle name="60% - Акцент5 3" xfId="742"/>
    <cellStyle name="60% - Акцент5 30" xfId="743"/>
    <cellStyle name="60% - Акцент5 31" xfId="744"/>
    <cellStyle name="60% - Акцент5 32" xfId="745"/>
    <cellStyle name="60% - Акцент5 33" xfId="746"/>
    <cellStyle name="60% - Акцент5 34" xfId="747"/>
    <cellStyle name="60% - Акцент5 35" xfId="748"/>
    <cellStyle name="60% - Акцент5 36" xfId="749"/>
    <cellStyle name="60% - Акцент5 37" xfId="750"/>
    <cellStyle name="60% - Акцент5 38" xfId="751"/>
    <cellStyle name="60% - Акцент5 39" xfId="752"/>
    <cellStyle name="60% - Акцент5 4" xfId="753"/>
    <cellStyle name="60% - Акцент5 40" xfId="754"/>
    <cellStyle name="60% - Акцент5 41" xfId="755"/>
    <cellStyle name="60% - Акцент5 42" xfId="756"/>
    <cellStyle name="60% - Акцент5 43" xfId="757"/>
    <cellStyle name="60% - Акцент5 44" xfId="758"/>
    <cellStyle name="60% - Акцент5 45" xfId="759"/>
    <cellStyle name="60% - Акцент5 46" xfId="760"/>
    <cellStyle name="60% - Акцент5 5" xfId="761"/>
    <cellStyle name="60% - Акцент5 6" xfId="762"/>
    <cellStyle name="60% - Акцент5 7" xfId="763"/>
    <cellStyle name="60% - Акцент5 8" xfId="764"/>
    <cellStyle name="60% - Акцент5 9" xfId="765"/>
    <cellStyle name="60% - Акцент6" xfId="2066" builtinId="52" customBuiltin="1"/>
    <cellStyle name="60% - Акцент6 10" xfId="766"/>
    <cellStyle name="60% - Акцент6 11" xfId="767"/>
    <cellStyle name="60% - Акцент6 12" xfId="768"/>
    <cellStyle name="60% - Акцент6 13" xfId="769"/>
    <cellStyle name="60% - Акцент6 14" xfId="770"/>
    <cellStyle name="60% - Акцент6 15" xfId="771"/>
    <cellStyle name="60% - Акцент6 16" xfId="772"/>
    <cellStyle name="60% - Акцент6 17" xfId="773"/>
    <cellStyle name="60% - Акцент6 18" xfId="774"/>
    <cellStyle name="60% - Акцент6 19" xfId="775"/>
    <cellStyle name="60% - Акцент6 2" xfId="776"/>
    <cellStyle name="60% - Акцент6 20" xfId="777"/>
    <cellStyle name="60% - Акцент6 21" xfId="778"/>
    <cellStyle name="60% - Акцент6 22" xfId="779"/>
    <cellStyle name="60% - Акцент6 23" xfId="780"/>
    <cellStyle name="60% - Акцент6 24" xfId="781"/>
    <cellStyle name="60% - Акцент6 25" xfId="782"/>
    <cellStyle name="60% - Акцент6 26" xfId="783"/>
    <cellStyle name="60% - Акцент6 27" xfId="784"/>
    <cellStyle name="60% - Акцент6 28" xfId="785"/>
    <cellStyle name="60% - Акцент6 29" xfId="786"/>
    <cellStyle name="60% - Акцент6 3" xfId="787"/>
    <cellStyle name="60% - Акцент6 30" xfId="788"/>
    <cellStyle name="60% - Акцент6 31" xfId="789"/>
    <cellStyle name="60% - Акцент6 32" xfId="790"/>
    <cellStyle name="60% - Акцент6 33" xfId="791"/>
    <cellStyle name="60% - Акцент6 34" xfId="792"/>
    <cellStyle name="60% - Акцент6 35" xfId="793"/>
    <cellStyle name="60% - Акцент6 36" xfId="794"/>
    <cellStyle name="60% - Акцент6 37" xfId="795"/>
    <cellStyle name="60% - Акцент6 38" xfId="796"/>
    <cellStyle name="60% - Акцент6 39" xfId="797"/>
    <cellStyle name="60% - Акцент6 4" xfId="798"/>
    <cellStyle name="60% - Акцент6 40" xfId="799"/>
    <cellStyle name="60% - Акцент6 41" xfId="800"/>
    <cellStyle name="60% - Акцент6 42" xfId="801"/>
    <cellStyle name="60% - Акцент6 43" xfId="802"/>
    <cellStyle name="60% - Акцент6 44" xfId="803"/>
    <cellStyle name="60% - Акцент6 45" xfId="804"/>
    <cellStyle name="60% - Акцент6 46" xfId="805"/>
    <cellStyle name="60% - Акцент6 5" xfId="806"/>
    <cellStyle name="60% - Акцент6 6" xfId="807"/>
    <cellStyle name="60% - Акцент6 7" xfId="808"/>
    <cellStyle name="60% - Акцент6 8" xfId="809"/>
    <cellStyle name="60% - Акцент6 9" xfId="810"/>
    <cellStyle name="Акцент1" xfId="811" builtinId="29" customBuiltin="1"/>
    <cellStyle name="Акцент1 10" xfId="812"/>
    <cellStyle name="Акцент1 11" xfId="813"/>
    <cellStyle name="Акцент1 12" xfId="814"/>
    <cellStyle name="Акцент1 13" xfId="815"/>
    <cellStyle name="Акцент1 14" xfId="816"/>
    <cellStyle name="Акцент1 15" xfId="817"/>
    <cellStyle name="Акцент1 16" xfId="818"/>
    <cellStyle name="Акцент1 17" xfId="819"/>
    <cellStyle name="Акцент1 18" xfId="820"/>
    <cellStyle name="Акцент1 19" xfId="821"/>
    <cellStyle name="Акцент1 2" xfId="822"/>
    <cellStyle name="Акцент1 20" xfId="823"/>
    <cellStyle name="Акцент1 21" xfId="824"/>
    <cellStyle name="Акцент1 22" xfId="825"/>
    <cellStyle name="Акцент1 23" xfId="826"/>
    <cellStyle name="Акцент1 24" xfId="827"/>
    <cellStyle name="Акцент1 25" xfId="828"/>
    <cellStyle name="Акцент1 26" xfId="829"/>
    <cellStyle name="Акцент1 27" xfId="830"/>
    <cellStyle name="Акцент1 28" xfId="831"/>
    <cellStyle name="Акцент1 29" xfId="832"/>
    <cellStyle name="Акцент1 3" xfId="833"/>
    <cellStyle name="Акцент1 30" xfId="834"/>
    <cellStyle name="Акцент1 31" xfId="835"/>
    <cellStyle name="Акцент1 32" xfId="836"/>
    <cellStyle name="Акцент1 33" xfId="837"/>
    <cellStyle name="Акцент1 34" xfId="838"/>
    <cellStyle name="Акцент1 35" xfId="839"/>
    <cellStyle name="Акцент1 36" xfId="840"/>
    <cellStyle name="Акцент1 37" xfId="841"/>
    <cellStyle name="Акцент1 38" xfId="842"/>
    <cellStyle name="Акцент1 39" xfId="843"/>
    <cellStyle name="Акцент1 4" xfId="844"/>
    <cellStyle name="Акцент1 40" xfId="845"/>
    <cellStyle name="Акцент1 41" xfId="846"/>
    <cellStyle name="Акцент1 42" xfId="847"/>
    <cellStyle name="Акцент1 43" xfId="848"/>
    <cellStyle name="Акцент1 44" xfId="849"/>
    <cellStyle name="Акцент1 45" xfId="850"/>
    <cellStyle name="Акцент1 46" xfId="851"/>
    <cellStyle name="Акцент1 47" xfId="2068"/>
    <cellStyle name="Акцент1 5" xfId="852"/>
    <cellStyle name="Акцент1 6" xfId="853"/>
    <cellStyle name="Акцент1 7" xfId="854"/>
    <cellStyle name="Акцент1 8" xfId="855"/>
    <cellStyle name="Акцент1 9" xfId="856"/>
    <cellStyle name="Акцент2" xfId="857" builtinId="33" customBuiltin="1"/>
    <cellStyle name="Акцент2 10" xfId="858"/>
    <cellStyle name="Акцент2 11" xfId="859"/>
    <cellStyle name="Акцент2 12" xfId="860"/>
    <cellStyle name="Акцент2 13" xfId="861"/>
    <cellStyle name="Акцент2 14" xfId="862"/>
    <cellStyle name="Акцент2 15" xfId="863"/>
    <cellStyle name="Акцент2 16" xfId="864"/>
    <cellStyle name="Акцент2 17" xfId="865"/>
    <cellStyle name="Акцент2 18" xfId="866"/>
    <cellStyle name="Акцент2 19" xfId="867"/>
    <cellStyle name="Акцент2 2" xfId="868"/>
    <cellStyle name="Акцент2 20" xfId="869"/>
    <cellStyle name="Акцент2 21" xfId="870"/>
    <cellStyle name="Акцент2 22" xfId="871"/>
    <cellStyle name="Акцент2 23" xfId="872"/>
    <cellStyle name="Акцент2 24" xfId="873"/>
    <cellStyle name="Акцент2 25" xfId="874"/>
    <cellStyle name="Акцент2 26" xfId="875"/>
    <cellStyle name="Акцент2 27" xfId="876"/>
    <cellStyle name="Акцент2 28" xfId="877"/>
    <cellStyle name="Акцент2 29" xfId="878"/>
    <cellStyle name="Акцент2 3" xfId="879"/>
    <cellStyle name="Акцент2 30" xfId="880"/>
    <cellStyle name="Акцент2 31" xfId="881"/>
    <cellStyle name="Акцент2 32" xfId="882"/>
    <cellStyle name="Акцент2 33" xfId="883"/>
    <cellStyle name="Акцент2 34" xfId="884"/>
    <cellStyle name="Акцент2 35" xfId="885"/>
    <cellStyle name="Акцент2 36" xfId="886"/>
    <cellStyle name="Акцент2 37" xfId="887"/>
    <cellStyle name="Акцент2 38" xfId="888"/>
    <cellStyle name="Акцент2 39" xfId="889"/>
    <cellStyle name="Акцент2 4" xfId="890"/>
    <cellStyle name="Акцент2 40" xfId="891"/>
    <cellStyle name="Акцент2 41" xfId="892"/>
    <cellStyle name="Акцент2 42" xfId="893"/>
    <cellStyle name="Акцент2 43" xfId="894"/>
    <cellStyle name="Акцент2 44" xfId="895"/>
    <cellStyle name="Акцент2 45" xfId="896"/>
    <cellStyle name="Акцент2 46" xfId="897"/>
    <cellStyle name="Акцент2 5" xfId="898"/>
    <cellStyle name="Акцент2 6" xfId="899"/>
    <cellStyle name="Акцент2 7" xfId="900"/>
    <cellStyle name="Акцент2 8" xfId="901"/>
    <cellStyle name="Акцент2 9" xfId="902"/>
    <cellStyle name="Акцент3" xfId="903" builtinId="37" customBuiltin="1"/>
    <cellStyle name="Акцент3 10" xfId="904"/>
    <cellStyle name="Акцент3 11" xfId="905"/>
    <cellStyle name="Акцент3 12" xfId="906"/>
    <cellStyle name="Акцент3 13" xfId="907"/>
    <cellStyle name="Акцент3 14" xfId="908"/>
    <cellStyle name="Акцент3 15" xfId="909"/>
    <cellStyle name="Акцент3 16" xfId="910"/>
    <cellStyle name="Акцент3 17" xfId="911"/>
    <cellStyle name="Акцент3 18" xfId="912"/>
    <cellStyle name="Акцент3 19" xfId="913"/>
    <cellStyle name="Акцент3 2" xfId="914"/>
    <cellStyle name="Акцент3 20" xfId="915"/>
    <cellStyle name="Акцент3 21" xfId="916"/>
    <cellStyle name="Акцент3 22" xfId="917"/>
    <cellStyle name="Акцент3 23" xfId="918"/>
    <cellStyle name="Акцент3 24" xfId="919"/>
    <cellStyle name="Акцент3 25" xfId="920"/>
    <cellStyle name="Акцент3 26" xfId="921"/>
    <cellStyle name="Акцент3 27" xfId="922"/>
    <cellStyle name="Акцент3 28" xfId="923"/>
    <cellStyle name="Акцент3 29" xfId="924"/>
    <cellStyle name="Акцент3 3" xfId="925"/>
    <cellStyle name="Акцент3 30" xfId="926"/>
    <cellStyle name="Акцент3 31" xfId="927"/>
    <cellStyle name="Акцент3 32" xfId="928"/>
    <cellStyle name="Акцент3 33" xfId="929"/>
    <cellStyle name="Акцент3 34" xfId="930"/>
    <cellStyle name="Акцент3 35" xfId="931"/>
    <cellStyle name="Акцент3 36" xfId="932"/>
    <cellStyle name="Акцент3 37" xfId="933"/>
    <cellStyle name="Акцент3 38" xfId="934"/>
    <cellStyle name="Акцент3 39" xfId="935"/>
    <cellStyle name="Акцент3 4" xfId="936"/>
    <cellStyle name="Акцент3 40" xfId="937"/>
    <cellStyle name="Акцент3 41" xfId="938"/>
    <cellStyle name="Акцент3 42" xfId="939"/>
    <cellStyle name="Акцент3 43" xfId="940"/>
    <cellStyle name="Акцент3 44" xfId="941"/>
    <cellStyle name="Акцент3 45" xfId="942"/>
    <cellStyle name="Акцент3 46" xfId="943"/>
    <cellStyle name="Акцент3 5" xfId="944"/>
    <cellStyle name="Акцент3 6" xfId="945"/>
    <cellStyle name="Акцент3 7" xfId="946"/>
    <cellStyle name="Акцент3 8" xfId="947"/>
    <cellStyle name="Акцент3 9" xfId="948"/>
    <cellStyle name="Акцент4" xfId="949" builtinId="41" customBuiltin="1"/>
    <cellStyle name="Акцент4 10" xfId="950"/>
    <cellStyle name="Акцент4 11" xfId="951"/>
    <cellStyle name="Акцент4 12" xfId="952"/>
    <cellStyle name="Акцент4 13" xfId="953"/>
    <cellStyle name="Акцент4 14" xfId="954"/>
    <cellStyle name="Акцент4 15" xfId="955"/>
    <cellStyle name="Акцент4 16" xfId="956"/>
    <cellStyle name="Акцент4 17" xfId="957"/>
    <cellStyle name="Акцент4 18" xfId="958"/>
    <cellStyle name="Акцент4 19" xfId="959"/>
    <cellStyle name="Акцент4 2" xfId="960"/>
    <cellStyle name="Акцент4 20" xfId="961"/>
    <cellStyle name="Акцент4 21" xfId="962"/>
    <cellStyle name="Акцент4 22" xfId="963"/>
    <cellStyle name="Акцент4 23" xfId="964"/>
    <cellStyle name="Акцент4 24" xfId="965"/>
    <cellStyle name="Акцент4 25" xfId="966"/>
    <cellStyle name="Акцент4 26" xfId="967"/>
    <cellStyle name="Акцент4 27" xfId="968"/>
    <cellStyle name="Акцент4 28" xfId="969"/>
    <cellStyle name="Акцент4 29" xfId="970"/>
    <cellStyle name="Акцент4 3" xfId="971"/>
    <cellStyle name="Акцент4 30" xfId="972"/>
    <cellStyle name="Акцент4 31" xfId="973"/>
    <cellStyle name="Акцент4 32" xfId="974"/>
    <cellStyle name="Акцент4 33" xfId="975"/>
    <cellStyle name="Акцент4 34" xfId="976"/>
    <cellStyle name="Акцент4 35" xfId="977"/>
    <cellStyle name="Акцент4 36" xfId="978"/>
    <cellStyle name="Акцент4 37" xfId="979"/>
    <cellStyle name="Акцент4 38" xfId="980"/>
    <cellStyle name="Акцент4 39" xfId="981"/>
    <cellStyle name="Акцент4 4" xfId="982"/>
    <cellStyle name="Акцент4 40" xfId="983"/>
    <cellStyle name="Акцент4 41" xfId="984"/>
    <cellStyle name="Акцент4 42" xfId="985"/>
    <cellStyle name="Акцент4 43" xfId="986"/>
    <cellStyle name="Акцент4 44" xfId="987"/>
    <cellStyle name="Акцент4 45" xfId="988"/>
    <cellStyle name="Акцент4 46" xfId="989"/>
    <cellStyle name="Акцент4 47" xfId="2069"/>
    <cellStyle name="Акцент4 5" xfId="990"/>
    <cellStyle name="Акцент4 6" xfId="991"/>
    <cellStyle name="Акцент4 7" xfId="992"/>
    <cellStyle name="Акцент4 8" xfId="993"/>
    <cellStyle name="Акцент4 9" xfId="994"/>
    <cellStyle name="Акцент5" xfId="995" builtinId="45" customBuiltin="1"/>
    <cellStyle name="Акцент5 10" xfId="996"/>
    <cellStyle name="Акцент5 11" xfId="997"/>
    <cellStyle name="Акцент5 12" xfId="998"/>
    <cellStyle name="Акцент5 13" xfId="999"/>
    <cellStyle name="Акцент5 14" xfId="1000"/>
    <cellStyle name="Акцент5 15" xfId="1001"/>
    <cellStyle name="Акцент5 16" xfId="1002"/>
    <cellStyle name="Акцент5 17" xfId="1003"/>
    <cellStyle name="Акцент5 18" xfId="1004"/>
    <cellStyle name="Акцент5 19" xfId="1005"/>
    <cellStyle name="Акцент5 2" xfId="1006"/>
    <cellStyle name="Акцент5 20" xfId="1007"/>
    <cellStyle name="Акцент5 21" xfId="1008"/>
    <cellStyle name="Акцент5 22" xfId="1009"/>
    <cellStyle name="Акцент5 23" xfId="1010"/>
    <cellStyle name="Акцент5 24" xfId="1011"/>
    <cellStyle name="Акцент5 25" xfId="1012"/>
    <cellStyle name="Акцент5 26" xfId="1013"/>
    <cellStyle name="Акцент5 27" xfId="1014"/>
    <cellStyle name="Акцент5 28" xfId="1015"/>
    <cellStyle name="Акцент5 29" xfId="1016"/>
    <cellStyle name="Акцент5 3" xfId="1017"/>
    <cellStyle name="Акцент5 30" xfId="1018"/>
    <cellStyle name="Акцент5 31" xfId="1019"/>
    <cellStyle name="Акцент5 32" xfId="1020"/>
    <cellStyle name="Акцент5 33" xfId="1021"/>
    <cellStyle name="Акцент5 34" xfId="1022"/>
    <cellStyle name="Акцент5 35" xfId="1023"/>
    <cellStyle name="Акцент5 36" xfId="1024"/>
    <cellStyle name="Акцент5 37" xfId="1025"/>
    <cellStyle name="Акцент5 38" xfId="1026"/>
    <cellStyle name="Акцент5 39" xfId="1027"/>
    <cellStyle name="Акцент5 4" xfId="1028"/>
    <cellStyle name="Акцент5 40" xfId="1029"/>
    <cellStyle name="Акцент5 41" xfId="1030"/>
    <cellStyle name="Акцент5 42" xfId="1031"/>
    <cellStyle name="Акцент5 43" xfId="1032"/>
    <cellStyle name="Акцент5 44" xfId="1033"/>
    <cellStyle name="Акцент5 45" xfId="1034"/>
    <cellStyle name="Акцент5 46" xfId="1035"/>
    <cellStyle name="Акцент5 5" xfId="1036"/>
    <cellStyle name="Акцент5 6" xfId="1037"/>
    <cellStyle name="Акцент5 7" xfId="1038"/>
    <cellStyle name="Акцент5 8" xfId="1039"/>
    <cellStyle name="Акцент5 9" xfId="1040"/>
    <cellStyle name="Акцент6" xfId="1041" builtinId="49" customBuiltin="1"/>
    <cellStyle name="Акцент6 10" xfId="1042"/>
    <cellStyle name="Акцент6 11" xfId="1043"/>
    <cellStyle name="Акцент6 12" xfId="1044"/>
    <cellStyle name="Акцент6 13" xfId="1045"/>
    <cellStyle name="Акцент6 14" xfId="1046"/>
    <cellStyle name="Акцент6 15" xfId="1047"/>
    <cellStyle name="Акцент6 16" xfId="1048"/>
    <cellStyle name="Акцент6 17" xfId="1049"/>
    <cellStyle name="Акцент6 18" xfId="1050"/>
    <cellStyle name="Акцент6 19" xfId="1051"/>
    <cellStyle name="Акцент6 2" xfId="1052"/>
    <cellStyle name="Акцент6 20" xfId="1053"/>
    <cellStyle name="Акцент6 21" xfId="1054"/>
    <cellStyle name="Акцент6 22" xfId="1055"/>
    <cellStyle name="Акцент6 23" xfId="1056"/>
    <cellStyle name="Акцент6 24" xfId="1057"/>
    <cellStyle name="Акцент6 25" xfId="1058"/>
    <cellStyle name="Акцент6 26" xfId="1059"/>
    <cellStyle name="Акцент6 27" xfId="1060"/>
    <cellStyle name="Акцент6 28" xfId="1061"/>
    <cellStyle name="Акцент6 29" xfId="1062"/>
    <cellStyle name="Акцент6 3" xfId="1063"/>
    <cellStyle name="Акцент6 30" xfId="1064"/>
    <cellStyle name="Акцент6 31" xfId="1065"/>
    <cellStyle name="Акцент6 32" xfId="1066"/>
    <cellStyle name="Акцент6 33" xfId="1067"/>
    <cellStyle name="Акцент6 34" xfId="1068"/>
    <cellStyle name="Акцент6 35" xfId="1069"/>
    <cellStyle name="Акцент6 36" xfId="1070"/>
    <cellStyle name="Акцент6 37" xfId="1071"/>
    <cellStyle name="Акцент6 38" xfId="1072"/>
    <cellStyle name="Акцент6 39" xfId="1073"/>
    <cellStyle name="Акцент6 4" xfId="1074"/>
    <cellStyle name="Акцент6 40" xfId="1075"/>
    <cellStyle name="Акцент6 41" xfId="1076"/>
    <cellStyle name="Акцент6 42" xfId="1077"/>
    <cellStyle name="Акцент6 43" xfId="1078"/>
    <cellStyle name="Акцент6 44" xfId="1079"/>
    <cellStyle name="Акцент6 45" xfId="1080"/>
    <cellStyle name="Акцент6 46" xfId="1081"/>
    <cellStyle name="Акцент6 5" xfId="1082"/>
    <cellStyle name="Акцент6 6" xfId="1083"/>
    <cellStyle name="Акцент6 7" xfId="1084"/>
    <cellStyle name="Акцент6 8" xfId="1085"/>
    <cellStyle name="Акцент6 9" xfId="1086"/>
    <cellStyle name="Ввод " xfId="1087" builtinId="20" customBuiltin="1"/>
    <cellStyle name="Ввод  10" xfId="1088"/>
    <cellStyle name="Ввод  11" xfId="1089"/>
    <cellStyle name="Ввод  12" xfId="1090"/>
    <cellStyle name="Ввод  13" xfId="1091"/>
    <cellStyle name="Ввод  14" xfId="1092"/>
    <cellStyle name="Ввод  15" xfId="1093"/>
    <cellStyle name="Ввод  16" xfId="1094"/>
    <cellStyle name="Ввод  17" xfId="1095"/>
    <cellStyle name="Ввод  18" xfId="1096"/>
    <cellStyle name="Ввод  19" xfId="1097"/>
    <cellStyle name="Ввод  2" xfId="1098"/>
    <cellStyle name="Ввод  20" xfId="1099"/>
    <cellStyle name="Ввод  21" xfId="1100"/>
    <cellStyle name="Ввод  22" xfId="1101"/>
    <cellStyle name="Ввод  23" xfId="1102"/>
    <cellStyle name="Ввод  24" xfId="1103"/>
    <cellStyle name="Ввод  25" xfId="1104"/>
    <cellStyle name="Ввод  26" xfId="1105"/>
    <cellStyle name="Ввод  27" xfId="1106"/>
    <cellStyle name="Ввод  28" xfId="1107"/>
    <cellStyle name="Ввод  29" xfId="1108"/>
    <cellStyle name="Ввод  3" xfId="1109"/>
    <cellStyle name="Ввод  30" xfId="1110"/>
    <cellStyle name="Ввод  31" xfId="1111"/>
    <cellStyle name="Ввод  32" xfId="1112"/>
    <cellStyle name="Ввод  33" xfId="1113"/>
    <cellStyle name="Ввод  34" xfId="1114"/>
    <cellStyle name="Ввод  35" xfId="1115"/>
    <cellStyle name="Ввод  36" xfId="1116"/>
    <cellStyle name="Ввод  37" xfId="1117"/>
    <cellStyle name="Ввод  38" xfId="1118"/>
    <cellStyle name="Ввод  39" xfId="1119"/>
    <cellStyle name="Ввод  4" xfId="1120"/>
    <cellStyle name="Ввод  40" xfId="1121"/>
    <cellStyle name="Ввод  41" xfId="1122"/>
    <cellStyle name="Ввод  42" xfId="1123"/>
    <cellStyle name="Ввод  43" xfId="1124"/>
    <cellStyle name="Ввод  44" xfId="1125"/>
    <cellStyle name="Ввод  45" xfId="1126"/>
    <cellStyle name="Ввод  46" xfId="1127"/>
    <cellStyle name="Ввод  5" xfId="1128"/>
    <cellStyle name="Ввод  6" xfId="1129"/>
    <cellStyle name="Ввод  7" xfId="1130"/>
    <cellStyle name="Ввод  8" xfId="1131"/>
    <cellStyle name="Ввод  9" xfId="1132"/>
    <cellStyle name="Вывод" xfId="1133" builtinId="21" customBuiltin="1"/>
    <cellStyle name="Вывод 10" xfId="1134"/>
    <cellStyle name="Вывод 11" xfId="1135"/>
    <cellStyle name="Вывод 12" xfId="1136"/>
    <cellStyle name="Вывод 13" xfId="1137"/>
    <cellStyle name="Вывод 14" xfId="1138"/>
    <cellStyle name="Вывод 15" xfId="1139"/>
    <cellStyle name="Вывод 16" xfId="1140"/>
    <cellStyle name="Вывод 17" xfId="1141"/>
    <cellStyle name="Вывод 18" xfId="1142"/>
    <cellStyle name="Вывод 19" xfId="1143"/>
    <cellStyle name="Вывод 2" xfId="1144"/>
    <cellStyle name="Вывод 20" xfId="1145"/>
    <cellStyle name="Вывод 21" xfId="1146"/>
    <cellStyle name="Вывод 22" xfId="1147"/>
    <cellStyle name="Вывод 23" xfId="1148"/>
    <cellStyle name="Вывод 24" xfId="1149"/>
    <cellStyle name="Вывод 25" xfId="1150"/>
    <cellStyle name="Вывод 26" xfId="1151"/>
    <cellStyle name="Вывод 27" xfId="1152"/>
    <cellStyle name="Вывод 28" xfId="1153"/>
    <cellStyle name="Вывод 29" xfId="1154"/>
    <cellStyle name="Вывод 3" xfId="1155"/>
    <cellStyle name="Вывод 30" xfId="1156"/>
    <cellStyle name="Вывод 31" xfId="1157"/>
    <cellStyle name="Вывод 32" xfId="1158"/>
    <cellStyle name="Вывод 33" xfId="1159"/>
    <cellStyle name="Вывод 34" xfId="1160"/>
    <cellStyle name="Вывод 35" xfId="1161"/>
    <cellStyle name="Вывод 36" xfId="1162"/>
    <cellStyle name="Вывод 37" xfId="1163"/>
    <cellStyle name="Вывод 38" xfId="1164"/>
    <cellStyle name="Вывод 39" xfId="1165"/>
    <cellStyle name="Вывод 4" xfId="1166"/>
    <cellStyle name="Вывод 40" xfId="1167"/>
    <cellStyle name="Вывод 41" xfId="1168"/>
    <cellStyle name="Вывод 42" xfId="1169"/>
    <cellStyle name="Вывод 43" xfId="1170"/>
    <cellStyle name="Вывод 44" xfId="1171"/>
    <cellStyle name="Вывод 45" xfId="1172"/>
    <cellStyle name="Вывод 46" xfId="1173"/>
    <cellStyle name="Вывод 47" xfId="2070"/>
    <cellStyle name="Вывод 5" xfId="1174"/>
    <cellStyle name="Вывод 6" xfId="1175"/>
    <cellStyle name="Вывод 7" xfId="1176"/>
    <cellStyle name="Вывод 8" xfId="1177"/>
    <cellStyle name="Вывод 9" xfId="1178"/>
    <cellStyle name="Вычисление" xfId="1179" builtinId="22" customBuiltin="1"/>
    <cellStyle name="Вычисление 10" xfId="1180"/>
    <cellStyle name="Вычисление 11" xfId="1181"/>
    <cellStyle name="Вычисление 12" xfId="1182"/>
    <cellStyle name="Вычисление 13" xfId="1183"/>
    <cellStyle name="Вычисление 14" xfId="1184"/>
    <cellStyle name="Вычисление 15" xfId="1185"/>
    <cellStyle name="Вычисление 16" xfId="1186"/>
    <cellStyle name="Вычисление 17" xfId="1187"/>
    <cellStyle name="Вычисление 18" xfId="1188"/>
    <cellStyle name="Вычисление 19" xfId="1189"/>
    <cellStyle name="Вычисление 2" xfId="1190"/>
    <cellStyle name="Вычисление 20" xfId="1191"/>
    <cellStyle name="Вычисление 21" xfId="1192"/>
    <cellStyle name="Вычисление 22" xfId="1193"/>
    <cellStyle name="Вычисление 23" xfId="1194"/>
    <cellStyle name="Вычисление 24" xfId="1195"/>
    <cellStyle name="Вычисление 25" xfId="1196"/>
    <cellStyle name="Вычисление 26" xfId="1197"/>
    <cellStyle name="Вычисление 27" xfId="1198"/>
    <cellStyle name="Вычисление 28" xfId="1199"/>
    <cellStyle name="Вычисление 29" xfId="1200"/>
    <cellStyle name="Вычисление 3" xfId="1201"/>
    <cellStyle name="Вычисление 30" xfId="1202"/>
    <cellStyle name="Вычисление 31" xfId="1203"/>
    <cellStyle name="Вычисление 32" xfId="1204"/>
    <cellStyle name="Вычисление 33" xfId="1205"/>
    <cellStyle name="Вычисление 34" xfId="1206"/>
    <cellStyle name="Вычисление 35" xfId="1207"/>
    <cellStyle name="Вычисление 36" xfId="1208"/>
    <cellStyle name="Вычисление 37" xfId="1209"/>
    <cellStyle name="Вычисление 38" xfId="1210"/>
    <cellStyle name="Вычисление 39" xfId="1211"/>
    <cellStyle name="Вычисление 4" xfId="1212"/>
    <cellStyle name="Вычисление 40" xfId="1213"/>
    <cellStyle name="Вычисление 41" xfId="1214"/>
    <cellStyle name="Вычисление 42" xfId="1215"/>
    <cellStyle name="Вычисление 43" xfId="1216"/>
    <cellStyle name="Вычисление 44" xfId="1217"/>
    <cellStyle name="Вычисление 45" xfId="1218"/>
    <cellStyle name="Вычисление 46" xfId="1219"/>
    <cellStyle name="Вычисление 47" xfId="2071"/>
    <cellStyle name="Вычисление 5" xfId="1220"/>
    <cellStyle name="Вычисление 6" xfId="1221"/>
    <cellStyle name="Вычисление 7" xfId="1222"/>
    <cellStyle name="Вычисление 8" xfId="1223"/>
    <cellStyle name="Вычисление 9" xfId="1224"/>
    <cellStyle name="Гиперссылка" xfId="2072" builtinId="8" customBuiltin="1"/>
    <cellStyle name="Гиперссылка 10" xfId="1225"/>
    <cellStyle name="Гиперссылка 11" xfId="1226"/>
    <cellStyle name="Гиперссылка 12" xfId="1227"/>
    <cellStyle name="Гиперссылка 13" xfId="1228"/>
    <cellStyle name="Гиперссылка 14" xfId="1229"/>
    <cellStyle name="Гиперссылка 15" xfId="1230"/>
    <cellStyle name="Гиперссылка 16" xfId="1231"/>
    <cellStyle name="Гиперссылка 17" xfId="1232"/>
    <cellStyle name="Гиперссылка 18" xfId="1233"/>
    <cellStyle name="Гиперссылка 19" xfId="1234"/>
    <cellStyle name="Гиперссылка 2" xfId="1235"/>
    <cellStyle name="Гиперссылка 20" xfId="1236"/>
    <cellStyle name="Гиперссылка 21" xfId="1237"/>
    <cellStyle name="Гиперссылка 22" xfId="1238"/>
    <cellStyle name="Гиперссылка 23" xfId="1239"/>
    <cellStyle name="Гиперссылка 24" xfId="1240"/>
    <cellStyle name="Гиперссылка 25" xfId="1241"/>
    <cellStyle name="Гиперссылка 26" xfId="1242"/>
    <cellStyle name="Гиперссылка 27" xfId="1243"/>
    <cellStyle name="Гиперссылка 28" xfId="1244"/>
    <cellStyle name="Гиперссылка 29" xfId="1245"/>
    <cellStyle name="Гиперссылка 3" xfId="1246"/>
    <cellStyle name="Гиперссылка 30" xfId="1247"/>
    <cellStyle name="Гиперссылка 31" xfId="1248"/>
    <cellStyle name="Гиперссылка 32" xfId="1249"/>
    <cellStyle name="Гиперссылка 33" xfId="1250"/>
    <cellStyle name="Гиперссылка 34" xfId="1251"/>
    <cellStyle name="Гиперссылка 35" xfId="1252"/>
    <cellStyle name="Гиперссылка 36" xfId="1253"/>
    <cellStyle name="Гиперссылка 37" xfId="1254"/>
    <cellStyle name="Гиперссылка 38" xfId="1255"/>
    <cellStyle name="Гиперссылка 39" xfId="1256"/>
    <cellStyle name="Гиперссылка 4" xfId="1257"/>
    <cellStyle name="Гиперссылка 40" xfId="1258"/>
    <cellStyle name="Гиперссылка 41" xfId="1259"/>
    <cellStyle name="Гиперссылка 5" xfId="1260"/>
    <cellStyle name="Гиперссылка 6" xfId="1261"/>
    <cellStyle name="Гиперссылка 7" xfId="1262"/>
    <cellStyle name="Гиперссылка 8" xfId="1263"/>
    <cellStyle name="Гиперссылка 9" xfId="1264"/>
    <cellStyle name="Заголовок 1" xfId="1265" builtinId="16" customBuiltin="1"/>
    <cellStyle name="Заголовок 1 10" xfId="1266"/>
    <cellStyle name="Заголовок 1 11" xfId="1267"/>
    <cellStyle name="Заголовок 1 12" xfId="1268"/>
    <cellStyle name="Заголовок 1 13" xfId="1269"/>
    <cellStyle name="Заголовок 1 14" xfId="1270"/>
    <cellStyle name="Заголовок 1 15" xfId="1271"/>
    <cellStyle name="Заголовок 1 16" xfId="1272"/>
    <cellStyle name="Заголовок 1 17" xfId="1273"/>
    <cellStyle name="Заголовок 1 18" xfId="1274"/>
    <cellStyle name="Заголовок 1 19" xfId="1275"/>
    <cellStyle name="Заголовок 1 2" xfId="1276"/>
    <cellStyle name="Заголовок 1 20" xfId="1277"/>
    <cellStyle name="Заголовок 1 21" xfId="1278"/>
    <cellStyle name="Заголовок 1 22" xfId="1279"/>
    <cellStyle name="Заголовок 1 23" xfId="1280"/>
    <cellStyle name="Заголовок 1 24" xfId="1281"/>
    <cellStyle name="Заголовок 1 25" xfId="1282"/>
    <cellStyle name="Заголовок 1 26" xfId="1283"/>
    <cellStyle name="Заголовок 1 27" xfId="1284"/>
    <cellStyle name="Заголовок 1 28" xfId="1285"/>
    <cellStyle name="Заголовок 1 29" xfId="1286"/>
    <cellStyle name="Заголовок 1 3" xfId="1287"/>
    <cellStyle name="Заголовок 1 30" xfId="1288"/>
    <cellStyle name="Заголовок 1 31" xfId="1289"/>
    <cellStyle name="Заголовок 1 32" xfId="1290"/>
    <cellStyle name="Заголовок 1 33" xfId="1291"/>
    <cellStyle name="Заголовок 1 34" xfId="1292"/>
    <cellStyle name="Заголовок 1 35" xfId="1293"/>
    <cellStyle name="Заголовок 1 36" xfId="1294"/>
    <cellStyle name="Заголовок 1 37" xfId="1295"/>
    <cellStyle name="Заголовок 1 38" xfId="1296"/>
    <cellStyle name="Заголовок 1 39" xfId="1297"/>
    <cellStyle name="Заголовок 1 4" xfId="1298"/>
    <cellStyle name="Заголовок 1 40" xfId="1299"/>
    <cellStyle name="Заголовок 1 41" xfId="1300"/>
    <cellStyle name="Заголовок 1 42" xfId="1301"/>
    <cellStyle name="Заголовок 1 43" xfId="1302"/>
    <cellStyle name="Заголовок 1 44" xfId="1303"/>
    <cellStyle name="Заголовок 1 45" xfId="1304"/>
    <cellStyle name="Заголовок 1 46" xfId="1305"/>
    <cellStyle name="Заголовок 1 47" xfId="2073"/>
    <cellStyle name="Заголовок 1 5" xfId="1306"/>
    <cellStyle name="Заголовок 1 6" xfId="1307"/>
    <cellStyle name="Заголовок 1 7" xfId="1308"/>
    <cellStyle name="Заголовок 1 8" xfId="1309"/>
    <cellStyle name="Заголовок 1 9" xfId="1310"/>
    <cellStyle name="Заголовок 2" xfId="1311" builtinId="17" customBuiltin="1"/>
    <cellStyle name="Заголовок 2 10" xfId="1312"/>
    <cellStyle name="Заголовок 2 11" xfId="1313"/>
    <cellStyle name="Заголовок 2 12" xfId="1314"/>
    <cellStyle name="Заголовок 2 13" xfId="1315"/>
    <cellStyle name="Заголовок 2 14" xfId="1316"/>
    <cellStyle name="Заголовок 2 15" xfId="1317"/>
    <cellStyle name="Заголовок 2 16" xfId="1318"/>
    <cellStyle name="Заголовок 2 17" xfId="1319"/>
    <cellStyle name="Заголовок 2 18" xfId="1320"/>
    <cellStyle name="Заголовок 2 19" xfId="1321"/>
    <cellStyle name="Заголовок 2 2" xfId="1322"/>
    <cellStyle name="Заголовок 2 20" xfId="1323"/>
    <cellStyle name="Заголовок 2 21" xfId="1324"/>
    <cellStyle name="Заголовок 2 22" xfId="1325"/>
    <cellStyle name="Заголовок 2 23" xfId="1326"/>
    <cellStyle name="Заголовок 2 24" xfId="1327"/>
    <cellStyle name="Заголовок 2 25" xfId="1328"/>
    <cellStyle name="Заголовок 2 26" xfId="1329"/>
    <cellStyle name="Заголовок 2 27" xfId="1330"/>
    <cellStyle name="Заголовок 2 28" xfId="1331"/>
    <cellStyle name="Заголовок 2 29" xfId="1332"/>
    <cellStyle name="Заголовок 2 3" xfId="1333"/>
    <cellStyle name="Заголовок 2 30" xfId="1334"/>
    <cellStyle name="Заголовок 2 31" xfId="1335"/>
    <cellStyle name="Заголовок 2 32" xfId="1336"/>
    <cellStyle name="Заголовок 2 33" xfId="1337"/>
    <cellStyle name="Заголовок 2 34" xfId="1338"/>
    <cellStyle name="Заголовок 2 35" xfId="1339"/>
    <cellStyle name="Заголовок 2 36" xfId="1340"/>
    <cellStyle name="Заголовок 2 37" xfId="1341"/>
    <cellStyle name="Заголовок 2 38" xfId="1342"/>
    <cellStyle name="Заголовок 2 39" xfId="1343"/>
    <cellStyle name="Заголовок 2 4" xfId="1344"/>
    <cellStyle name="Заголовок 2 40" xfId="1345"/>
    <cellStyle name="Заголовок 2 41" xfId="1346"/>
    <cellStyle name="Заголовок 2 42" xfId="1347"/>
    <cellStyle name="Заголовок 2 43" xfId="1348"/>
    <cellStyle name="Заголовок 2 44" xfId="1349"/>
    <cellStyle name="Заголовок 2 45" xfId="1350"/>
    <cellStyle name="Заголовок 2 46" xfId="1351"/>
    <cellStyle name="Заголовок 2 47" xfId="2074"/>
    <cellStyle name="Заголовок 2 5" xfId="1352"/>
    <cellStyle name="Заголовок 2 6" xfId="1353"/>
    <cellStyle name="Заголовок 2 7" xfId="1354"/>
    <cellStyle name="Заголовок 2 8" xfId="1355"/>
    <cellStyle name="Заголовок 2 9" xfId="1356"/>
    <cellStyle name="Заголовок 3" xfId="1357" builtinId="18" customBuiltin="1"/>
    <cellStyle name="Заголовок 3 10" xfId="1358"/>
    <cellStyle name="Заголовок 3 11" xfId="1359"/>
    <cellStyle name="Заголовок 3 12" xfId="1360"/>
    <cellStyle name="Заголовок 3 13" xfId="1361"/>
    <cellStyle name="Заголовок 3 14" xfId="1362"/>
    <cellStyle name="Заголовок 3 15" xfId="1363"/>
    <cellStyle name="Заголовок 3 16" xfId="1364"/>
    <cellStyle name="Заголовок 3 17" xfId="1365"/>
    <cellStyle name="Заголовок 3 18" xfId="1366"/>
    <cellStyle name="Заголовок 3 19" xfId="1367"/>
    <cellStyle name="Заголовок 3 2" xfId="1368"/>
    <cellStyle name="Заголовок 3 20" xfId="1369"/>
    <cellStyle name="Заголовок 3 21" xfId="1370"/>
    <cellStyle name="Заголовок 3 22" xfId="1371"/>
    <cellStyle name="Заголовок 3 23" xfId="1372"/>
    <cellStyle name="Заголовок 3 24" xfId="1373"/>
    <cellStyle name="Заголовок 3 25" xfId="1374"/>
    <cellStyle name="Заголовок 3 26" xfId="1375"/>
    <cellStyle name="Заголовок 3 27" xfId="1376"/>
    <cellStyle name="Заголовок 3 28" xfId="1377"/>
    <cellStyle name="Заголовок 3 29" xfId="1378"/>
    <cellStyle name="Заголовок 3 3" xfId="1379"/>
    <cellStyle name="Заголовок 3 30" xfId="1380"/>
    <cellStyle name="Заголовок 3 31" xfId="1381"/>
    <cellStyle name="Заголовок 3 32" xfId="1382"/>
    <cellStyle name="Заголовок 3 33" xfId="1383"/>
    <cellStyle name="Заголовок 3 34" xfId="1384"/>
    <cellStyle name="Заголовок 3 35" xfId="1385"/>
    <cellStyle name="Заголовок 3 36" xfId="1386"/>
    <cellStyle name="Заголовок 3 37" xfId="1387"/>
    <cellStyle name="Заголовок 3 38" xfId="1388"/>
    <cellStyle name="Заголовок 3 39" xfId="1389"/>
    <cellStyle name="Заголовок 3 4" xfId="1390"/>
    <cellStyle name="Заголовок 3 40" xfId="1391"/>
    <cellStyle name="Заголовок 3 41" xfId="1392"/>
    <cellStyle name="Заголовок 3 42" xfId="1393"/>
    <cellStyle name="Заголовок 3 43" xfId="1394"/>
    <cellStyle name="Заголовок 3 44" xfId="1395"/>
    <cellStyle name="Заголовок 3 45" xfId="1396"/>
    <cellStyle name="Заголовок 3 46" xfId="1397"/>
    <cellStyle name="Заголовок 3 47" xfId="2075"/>
    <cellStyle name="Заголовок 3 5" xfId="1398"/>
    <cellStyle name="Заголовок 3 6" xfId="1399"/>
    <cellStyle name="Заголовок 3 7" xfId="1400"/>
    <cellStyle name="Заголовок 3 8" xfId="1401"/>
    <cellStyle name="Заголовок 3 9" xfId="1402"/>
    <cellStyle name="Заголовок 4" xfId="1403" builtinId="19" customBuiltin="1"/>
    <cellStyle name="Заголовок 4 10" xfId="1404"/>
    <cellStyle name="Заголовок 4 11" xfId="1405"/>
    <cellStyle name="Заголовок 4 12" xfId="1406"/>
    <cellStyle name="Заголовок 4 13" xfId="1407"/>
    <cellStyle name="Заголовок 4 14" xfId="1408"/>
    <cellStyle name="Заголовок 4 15" xfId="1409"/>
    <cellStyle name="Заголовок 4 16" xfId="1410"/>
    <cellStyle name="Заголовок 4 17" xfId="1411"/>
    <cellStyle name="Заголовок 4 18" xfId="1412"/>
    <cellStyle name="Заголовок 4 19" xfId="1413"/>
    <cellStyle name="Заголовок 4 2" xfId="1414"/>
    <cellStyle name="Заголовок 4 20" xfId="1415"/>
    <cellStyle name="Заголовок 4 21" xfId="1416"/>
    <cellStyle name="Заголовок 4 22" xfId="1417"/>
    <cellStyle name="Заголовок 4 23" xfId="1418"/>
    <cellStyle name="Заголовок 4 24" xfId="1419"/>
    <cellStyle name="Заголовок 4 25" xfId="1420"/>
    <cellStyle name="Заголовок 4 26" xfId="1421"/>
    <cellStyle name="Заголовок 4 27" xfId="1422"/>
    <cellStyle name="Заголовок 4 28" xfId="1423"/>
    <cellStyle name="Заголовок 4 29" xfId="1424"/>
    <cellStyle name="Заголовок 4 3" xfId="1425"/>
    <cellStyle name="Заголовок 4 30" xfId="1426"/>
    <cellStyle name="Заголовок 4 31" xfId="1427"/>
    <cellStyle name="Заголовок 4 32" xfId="1428"/>
    <cellStyle name="Заголовок 4 33" xfId="1429"/>
    <cellStyle name="Заголовок 4 34" xfId="1430"/>
    <cellStyle name="Заголовок 4 35" xfId="1431"/>
    <cellStyle name="Заголовок 4 36" xfId="1432"/>
    <cellStyle name="Заголовок 4 37" xfId="1433"/>
    <cellStyle name="Заголовок 4 38" xfId="1434"/>
    <cellStyle name="Заголовок 4 39" xfId="1435"/>
    <cellStyle name="Заголовок 4 4" xfId="1436"/>
    <cellStyle name="Заголовок 4 40" xfId="1437"/>
    <cellStyle name="Заголовок 4 41" xfId="1438"/>
    <cellStyle name="Заголовок 4 42" xfId="1439"/>
    <cellStyle name="Заголовок 4 43" xfId="1440"/>
    <cellStyle name="Заголовок 4 44" xfId="1441"/>
    <cellStyle name="Заголовок 4 45" xfId="1442"/>
    <cellStyle name="Заголовок 4 46" xfId="1443"/>
    <cellStyle name="Заголовок 4 47" xfId="2076"/>
    <cellStyle name="Заголовок 4 5" xfId="1444"/>
    <cellStyle name="Заголовок 4 6" xfId="1445"/>
    <cellStyle name="Заголовок 4 7" xfId="1446"/>
    <cellStyle name="Заголовок 4 8" xfId="1447"/>
    <cellStyle name="Заголовок 4 9" xfId="1448"/>
    <cellStyle name="Итог" xfId="1449" builtinId="25" customBuiltin="1"/>
    <cellStyle name="Итог 10" xfId="1450"/>
    <cellStyle name="Итог 11" xfId="1451"/>
    <cellStyle name="Итог 12" xfId="1452"/>
    <cellStyle name="Итог 13" xfId="1453"/>
    <cellStyle name="Итог 14" xfId="1454"/>
    <cellStyle name="Итог 15" xfId="1455"/>
    <cellStyle name="Итог 16" xfId="1456"/>
    <cellStyle name="Итог 17" xfId="1457"/>
    <cellStyle name="Итог 18" xfId="1458"/>
    <cellStyle name="Итог 19" xfId="1459"/>
    <cellStyle name="Итог 2" xfId="1460"/>
    <cellStyle name="Итог 20" xfId="1461"/>
    <cellStyle name="Итог 21" xfId="1462"/>
    <cellStyle name="Итог 22" xfId="1463"/>
    <cellStyle name="Итог 23" xfId="1464"/>
    <cellStyle name="Итог 24" xfId="1465"/>
    <cellStyle name="Итог 25" xfId="1466"/>
    <cellStyle name="Итог 26" xfId="1467"/>
    <cellStyle name="Итог 27" xfId="1468"/>
    <cellStyle name="Итог 28" xfId="1469"/>
    <cellStyle name="Итог 29" xfId="1470"/>
    <cellStyle name="Итог 3" xfId="1471"/>
    <cellStyle name="Итог 30" xfId="1472"/>
    <cellStyle name="Итог 31" xfId="1473"/>
    <cellStyle name="Итог 32" xfId="1474"/>
    <cellStyle name="Итог 33" xfId="1475"/>
    <cellStyle name="Итог 34" xfId="1476"/>
    <cellStyle name="Итог 35" xfId="1477"/>
    <cellStyle name="Итог 36" xfId="1478"/>
    <cellStyle name="Итог 37" xfId="1479"/>
    <cellStyle name="Итог 38" xfId="1480"/>
    <cellStyle name="Итог 39" xfId="1481"/>
    <cellStyle name="Итог 4" xfId="1482"/>
    <cellStyle name="Итог 40" xfId="1483"/>
    <cellStyle name="Итог 41" xfId="1484"/>
    <cellStyle name="Итог 42" xfId="1485"/>
    <cellStyle name="Итог 43" xfId="1486"/>
    <cellStyle name="Итог 44" xfId="1487"/>
    <cellStyle name="Итог 45" xfId="1488"/>
    <cellStyle name="Итог 46" xfId="1489"/>
    <cellStyle name="Итог 47" xfId="2077"/>
    <cellStyle name="Итог 5" xfId="1490"/>
    <cellStyle name="Итог 6" xfId="1491"/>
    <cellStyle name="Итог 7" xfId="1492"/>
    <cellStyle name="Итог 8" xfId="1493"/>
    <cellStyle name="Итог 9" xfId="1494"/>
    <cellStyle name="Контрольная ячейка" xfId="1495" builtinId="23" customBuiltin="1"/>
    <cellStyle name="Контрольная ячейка 10" xfId="1496"/>
    <cellStyle name="Контрольная ячейка 11" xfId="1497"/>
    <cellStyle name="Контрольная ячейка 12" xfId="1498"/>
    <cellStyle name="Контрольная ячейка 13" xfId="1499"/>
    <cellStyle name="Контрольная ячейка 14" xfId="1500"/>
    <cellStyle name="Контрольная ячейка 15" xfId="1501"/>
    <cellStyle name="Контрольная ячейка 16" xfId="1502"/>
    <cellStyle name="Контрольная ячейка 17" xfId="1503"/>
    <cellStyle name="Контрольная ячейка 18" xfId="1504"/>
    <cellStyle name="Контрольная ячейка 19" xfId="1505"/>
    <cellStyle name="Контрольная ячейка 2" xfId="1506"/>
    <cellStyle name="Контрольная ячейка 20" xfId="1507"/>
    <cellStyle name="Контрольная ячейка 21" xfId="1508"/>
    <cellStyle name="Контрольная ячейка 22" xfId="1509"/>
    <cellStyle name="Контрольная ячейка 23" xfId="1510"/>
    <cellStyle name="Контрольная ячейка 24" xfId="1511"/>
    <cellStyle name="Контрольная ячейка 25" xfId="1512"/>
    <cellStyle name="Контрольная ячейка 26" xfId="1513"/>
    <cellStyle name="Контрольная ячейка 27" xfId="1514"/>
    <cellStyle name="Контрольная ячейка 28" xfId="1515"/>
    <cellStyle name="Контрольная ячейка 29" xfId="1516"/>
    <cellStyle name="Контрольная ячейка 3" xfId="1517"/>
    <cellStyle name="Контрольная ячейка 30" xfId="1518"/>
    <cellStyle name="Контрольная ячейка 31" xfId="1519"/>
    <cellStyle name="Контрольная ячейка 32" xfId="1520"/>
    <cellStyle name="Контрольная ячейка 33" xfId="1521"/>
    <cellStyle name="Контрольная ячейка 34" xfId="1522"/>
    <cellStyle name="Контрольная ячейка 35" xfId="1523"/>
    <cellStyle name="Контрольная ячейка 36" xfId="1524"/>
    <cellStyle name="Контрольная ячейка 37" xfId="1525"/>
    <cellStyle name="Контрольная ячейка 38" xfId="1526"/>
    <cellStyle name="Контрольная ячейка 39" xfId="1527"/>
    <cellStyle name="Контрольная ячейка 4" xfId="1528"/>
    <cellStyle name="Контрольная ячейка 40" xfId="1529"/>
    <cellStyle name="Контрольная ячейка 41" xfId="1530"/>
    <cellStyle name="Контрольная ячейка 42" xfId="1531"/>
    <cellStyle name="Контрольная ячейка 43" xfId="1532"/>
    <cellStyle name="Контрольная ячейка 44" xfId="1533"/>
    <cellStyle name="Контрольная ячейка 45" xfId="1534"/>
    <cellStyle name="Контрольная ячейка 46" xfId="1535"/>
    <cellStyle name="Контрольная ячейка 5" xfId="1536"/>
    <cellStyle name="Контрольная ячейка 6" xfId="1537"/>
    <cellStyle name="Контрольная ячейка 7" xfId="1538"/>
    <cellStyle name="Контрольная ячейка 8" xfId="1539"/>
    <cellStyle name="Контрольная ячейка 9" xfId="1540"/>
    <cellStyle name="Название" xfId="1541" builtinId="15" customBuiltin="1"/>
    <cellStyle name="Название 10" xfId="1542"/>
    <cellStyle name="Название 11" xfId="1543"/>
    <cellStyle name="Название 12" xfId="1544"/>
    <cellStyle name="Название 13" xfId="1545"/>
    <cellStyle name="Название 14" xfId="1546"/>
    <cellStyle name="Название 15" xfId="1547"/>
    <cellStyle name="Название 16" xfId="1548"/>
    <cellStyle name="Название 17" xfId="1549"/>
    <cellStyle name="Название 18" xfId="1550"/>
    <cellStyle name="Название 19" xfId="1551"/>
    <cellStyle name="Название 2" xfId="1552"/>
    <cellStyle name="Название 20" xfId="1553"/>
    <cellStyle name="Название 21" xfId="1554"/>
    <cellStyle name="Название 22" xfId="1555"/>
    <cellStyle name="Название 23" xfId="1556"/>
    <cellStyle name="Название 24" xfId="1557"/>
    <cellStyle name="Название 25" xfId="1558"/>
    <cellStyle name="Название 26" xfId="1559"/>
    <cellStyle name="Название 27" xfId="1560"/>
    <cellStyle name="Название 28" xfId="1561"/>
    <cellStyle name="Название 29" xfId="1562"/>
    <cellStyle name="Название 3" xfId="1563"/>
    <cellStyle name="Название 30" xfId="1564"/>
    <cellStyle name="Название 31" xfId="1565"/>
    <cellStyle name="Название 32" xfId="1566"/>
    <cellStyle name="Название 33" xfId="1567"/>
    <cellStyle name="Название 34" xfId="1568"/>
    <cellStyle name="Название 35" xfId="1569"/>
    <cellStyle name="Название 36" xfId="1570"/>
    <cellStyle name="Название 37" xfId="1571"/>
    <cellStyle name="Название 38" xfId="1572"/>
    <cellStyle name="Название 39" xfId="1573"/>
    <cellStyle name="Название 4" xfId="1574"/>
    <cellStyle name="Название 40" xfId="1575"/>
    <cellStyle name="Название 41" xfId="1576"/>
    <cellStyle name="Название 42" xfId="1577"/>
    <cellStyle name="Название 43" xfId="1578"/>
    <cellStyle name="Название 44" xfId="1579"/>
    <cellStyle name="Название 45" xfId="1580"/>
    <cellStyle name="Название 46" xfId="1581"/>
    <cellStyle name="Название 47" xfId="2078"/>
    <cellStyle name="Название 5" xfId="1582"/>
    <cellStyle name="Название 6" xfId="1583"/>
    <cellStyle name="Название 7" xfId="1584"/>
    <cellStyle name="Название 8" xfId="1585"/>
    <cellStyle name="Название 9" xfId="1586"/>
    <cellStyle name="Нейтральный" xfId="1587" builtinId="28" customBuiltin="1"/>
    <cellStyle name="Нейтральный 10" xfId="1588"/>
    <cellStyle name="Нейтральный 11" xfId="1589"/>
    <cellStyle name="Нейтральный 12" xfId="1590"/>
    <cellStyle name="Нейтральный 13" xfId="1591"/>
    <cellStyle name="Нейтральный 14" xfId="1592"/>
    <cellStyle name="Нейтральный 15" xfId="1593"/>
    <cellStyle name="Нейтральный 16" xfId="1594"/>
    <cellStyle name="Нейтральный 17" xfId="1595"/>
    <cellStyle name="Нейтральный 18" xfId="1596"/>
    <cellStyle name="Нейтральный 19" xfId="1597"/>
    <cellStyle name="Нейтральный 2" xfId="1598"/>
    <cellStyle name="Нейтральный 20" xfId="1599"/>
    <cellStyle name="Нейтральный 21" xfId="1600"/>
    <cellStyle name="Нейтральный 22" xfId="1601"/>
    <cellStyle name="Нейтральный 23" xfId="1602"/>
    <cellStyle name="Нейтральный 24" xfId="1603"/>
    <cellStyle name="Нейтральный 25" xfId="1604"/>
    <cellStyle name="Нейтральный 26" xfId="1605"/>
    <cellStyle name="Нейтральный 27" xfId="1606"/>
    <cellStyle name="Нейтральный 28" xfId="1607"/>
    <cellStyle name="Нейтральный 29" xfId="1608"/>
    <cellStyle name="Нейтральный 3" xfId="1609"/>
    <cellStyle name="Нейтральный 30" xfId="1610"/>
    <cellStyle name="Нейтральный 31" xfId="1611"/>
    <cellStyle name="Нейтральный 32" xfId="1612"/>
    <cellStyle name="Нейтральный 33" xfId="1613"/>
    <cellStyle name="Нейтральный 34" xfId="1614"/>
    <cellStyle name="Нейтральный 35" xfId="1615"/>
    <cellStyle name="Нейтральный 36" xfId="1616"/>
    <cellStyle name="Нейтральный 37" xfId="1617"/>
    <cellStyle name="Нейтральный 38" xfId="1618"/>
    <cellStyle name="Нейтральный 39" xfId="1619"/>
    <cellStyle name="Нейтральный 4" xfId="1620"/>
    <cellStyle name="Нейтральный 40" xfId="1621"/>
    <cellStyle name="Нейтральный 41" xfId="1622"/>
    <cellStyle name="Нейтральный 42" xfId="1623"/>
    <cellStyle name="Нейтральный 43" xfId="1624"/>
    <cellStyle name="Нейтральный 44" xfId="1625"/>
    <cellStyle name="Нейтральный 45" xfId="1626"/>
    <cellStyle name="Нейтральный 46" xfId="1627"/>
    <cellStyle name="Нейтральный 5" xfId="1628"/>
    <cellStyle name="Нейтральный 6" xfId="1629"/>
    <cellStyle name="Нейтральный 7" xfId="1630"/>
    <cellStyle name="Нейтральный 8" xfId="1631"/>
    <cellStyle name="Нейтральный 9" xfId="1632"/>
    <cellStyle name="Обычный" xfId="0" builtinId="0"/>
    <cellStyle name="Обычный 10" xfId="2067"/>
    <cellStyle name="Обычный 11" xfId="1633"/>
    <cellStyle name="Обычный 12" xfId="2082"/>
    <cellStyle name="Обычный 13" xfId="1634"/>
    <cellStyle name="Обычный 14" xfId="1635"/>
    <cellStyle name="Обычный 15" xfId="1636"/>
    <cellStyle name="Обычный 16" xfId="2095"/>
    <cellStyle name="Обычный 17" xfId="2108"/>
    <cellStyle name="Обычный 18" xfId="1637"/>
    <cellStyle name="Обычный 19" xfId="1638"/>
    <cellStyle name="Обычный 2" xfId="1639"/>
    <cellStyle name="Обычный 2 2" xfId="1640"/>
    <cellStyle name="Обычный 2 3" xfId="1641"/>
    <cellStyle name="Обычный 2 4" xfId="1642"/>
    <cellStyle name="Обычный 2 5" xfId="1643"/>
    <cellStyle name="Обычный 20" xfId="2121"/>
    <cellStyle name="Обычный 21" xfId="1644"/>
    <cellStyle name="Обычный 22" xfId="1645"/>
    <cellStyle name="Обычный 23" xfId="1646"/>
    <cellStyle name="Обычный 24" xfId="1647"/>
    <cellStyle name="Обычный 25" xfId="1648"/>
    <cellStyle name="Обычный 26" xfId="1649"/>
    <cellStyle name="Обычный 27" xfId="1650"/>
    <cellStyle name="Обычный 28" xfId="1651"/>
    <cellStyle name="Обычный 29" xfId="1652"/>
    <cellStyle name="Обычный 3" xfId="1653"/>
    <cellStyle name="Обычный 31" xfId="1654"/>
    <cellStyle name="Обычный 32" xfId="1655"/>
    <cellStyle name="Обычный 33" xfId="1656"/>
    <cellStyle name="Обычный 34" xfId="1657"/>
    <cellStyle name="Обычный 35" xfId="1658"/>
    <cellStyle name="Обычный 37" xfId="1659"/>
    <cellStyle name="Обычный 38" xfId="1660"/>
    <cellStyle name="Обычный 4" xfId="1661"/>
    <cellStyle name="Обычный 40" xfId="1662"/>
    <cellStyle name="Обычный 41" xfId="1663"/>
    <cellStyle name="Обычный 42" xfId="1664"/>
    <cellStyle name="Обычный 43" xfId="1665"/>
    <cellStyle name="Обычный 44" xfId="1666"/>
    <cellStyle name="Обычный 47" xfId="1667"/>
    <cellStyle name="Обычный 5" xfId="1668"/>
    <cellStyle name="Обычный 50" xfId="1669"/>
    <cellStyle name="Обычный 6" xfId="1670"/>
    <cellStyle name="Обычный 7" xfId="2079"/>
    <cellStyle name="Обычный 7 2" xfId="1671"/>
    <cellStyle name="Обычный 7 3" xfId="1672"/>
    <cellStyle name="Обычный 7 4" xfId="1673"/>
    <cellStyle name="Обычный 7 5" xfId="1674"/>
    <cellStyle name="Обычный 7 6" xfId="1675"/>
    <cellStyle name="Обычный 7 7" xfId="1676"/>
    <cellStyle name="Обычный 8" xfId="1677"/>
    <cellStyle name="Обычный 9" xfId="1678"/>
    <cellStyle name="Обычный_102" xfId="1679"/>
    <cellStyle name="Обычный_102_1" xfId="1680"/>
    <cellStyle name="Обычный_102_2" xfId="1681"/>
    <cellStyle name="Обычный_110" xfId="1682"/>
    <cellStyle name="Обычный_110_1" xfId="1683"/>
    <cellStyle name="Обычный_110_2" xfId="1684"/>
    <cellStyle name="Обычный_400" xfId="1685"/>
    <cellStyle name="Обычный_400_1" xfId="1686"/>
    <cellStyle name="Обычный_401" xfId="1687"/>
    <cellStyle name="Обычный_401-к" xfId="1688"/>
    <cellStyle name="Обычный_700" xfId="1689"/>
    <cellStyle name="Обычный_700_1" xfId="1690"/>
    <cellStyle name="Обычный_700_2" xfId="1691"/>
    <cellStyle name="Открывавшаяся гиперссылка" xfId="2080" builtinId="9" customBuiltin="1"/>
    <cellStyle name="Открывавшаяся гиперссылка 10" xfId="1692"/>
    <cellStyle name="Открывавшаяся гиперссылка 11" xfId="1693"/>
    <cellStyle name="Открывавшаяся гиперссылка 12" xfId="1694"/>
    <cellStyle name="Открывавшаяся гиперссылка 13" xfId="1695"/>
    <cellStyle name="Открывавшаяся гиперссылка 14" xfId="1696"/>
    <cellStyle name="Открывавшаяся гиперссылка 15" xfId="1697"/>
    <cellStyle name="Открывавшаяся гиперссылка 16" xfId="1698"/>
    <cellStyle name="Открывавшаяся гиперссылка 17" xfId="1699"/>
    <cellStyle name="Открывавшаяся гиперссылка 18" xfId="1700"/>
    <cellStyle name="Открывавшаяся гиперссылка 19" xfId="1701"/>
    <cellStyle name="Открывавшаяся гиперссылка 2" xfId="1702"/>
    <cellStyle name="Открывавшаяся гиперссылка 20" xfId="1703"/>
    <cellStyle name="Открывавшаяся гиперссылка 21" xfId="1704"/>
    <cellStyle name="Открывавшаяся гиперссылка 22" xfId="1705"/>
    <cellStyle name="Открывавшаяся гиперссылка 23" xfId="1706"/>
    <cellStyle name="Открывавшаяся гиперссылка 24" xfId="1707"/>
    <cellStyle name="Открывавшаяся гиперссылка 25" xfId="1708"/>
    <cellStyle name="Открывавшаяся гиперссылка 26" xfId="1709"/>
    <cellStyle name="Открывавшаяся гиперссылка 27" xfId="1710"/>
    <cellStyle name="Открывавшаяся гиперссылка 28" xfId="1711"/>
    <cellStyle name="Открывавшаяся гиперссылка 29" xfId="1712"/>
    <cellStyle name="Открывавшаяся гиперссылка 3" xfId="1713"/>
    <cellStyle name="Открывавшаяся гиперссылка 30" xfId="1714"/>
    <cellStyle name="Открывавшаяся гиперссылка 31" xfId="1715"/>
    <cellStyle name="Открывавшаяся гиперссылка 32" xfId="1716"/>
    <cellStyle name="Открывавшаяся гиперссылка 33" xfId="1717"/>
    <cellStyle name="Открывавшаяся гиперссылка 34" xfId="1718"/>
    <cellStyle name="Открывавшаяся гиперссылка 35" xfId="1719"/>
    <cellStyle name="Открывавшаяся гиперссылка 36" xfId="1720"/>
    <cellStyle name="Открывавшаяся гиперссылка 37" xfId="1721"/>
    <cellStyle name="Открывавшаяся гиперссылка 38" xfId="1722"/>
    <cellStyle name="Открывавшаяся гиперссылка 39" xfId="1723"/>
    <cellStyle name="Открывавшаяся гиперссылка 4" xfId="1724"/>
    <cellStyle name="Открывавшаяся гиперссылка 40" xfId="1725"/>
    <cellStyle name="Открывавшаяся гиперссылка 41" xfId="1726"/>
    <cellStyle name="Открывавшаяся гиперссылка 5" xfId="1727"/>
    <cellStyle name="Открывавшаяся гиперссылка 6" xfId="1728"/>
    <cellStyle name="Открывавшаяся гиперссылка 7" xfId="1729"/>
    <cellStyle name="Открывавшаяся гиперссылка 8" xfId="1730"/>
    <cellStyle name="Открывавшаяся гиперссылка 9" xfId="1731"/>
    <cellStyle name="Плохой" xfId="1732" builtinId="27" customBuiltin="1"/>
    <cellStyle name="Плохой 10" xfId="1733"/>
    <cellStyle name="Плохой 11" xfId="1734"/>
    <cellStyle name="Плохой 12" xfId="1735"/>
    <cellStyle name="Плохой 13" xfId="1736"/>
    <cellStyle name="Плохой 14" xfId="1737"/>
    <cellStyle name="Плохой 15" xfId="1738"/>
    <cellStyle name="Плохой 16" xfId="1739"/>
    <cellStyle name="Плохой 17" xfId="1740"/>
    <cellStyle name="Плохой 18" xfId="1741"/>
    <cellStyle name="Плохой 19" xfId="1742"/>
    <cellStyle name="Плохой 2" xfId="1743"/>
    <cellStyle name="Плохой 20" xfId="1744"/>
    <cellStyle name="Плохой 21" xfId="1745"/>
    <cellStyle name="Плохой 22" xfId="1746"/>
    <cellStyle name="Плохой 23" xfId="1747"/>
    <cellStyle name="Плохой 24" xfId="1748"/>
    <cellStyle name="Плохой 25" xfId="1749"/>
    <cellStyle name="Плохой 26" xfId="1750"/>
    <cellStyle name="Плохой 27" xfId="1751"/>
    <cellStyle name="Плохой 28" xfId="1752"/>
    <cellStyle name="Плохой 29" xfId="1753"/>
    <cellStyle name="Плохой 3" xfId="1754"/>
    <cellStyle name="Плохой 30" xfId="1755"/>
    <cellStyle name="Плохой 31" xfId="1756"/>
    <cellStyle name="Плохой 32" xfId="1757"/>
    <cellStyle name="Плохой 33" xfId="1758"/>
    <cellStyle name="Плохой 34" xfId="1759"/>
    <cellStyle name="Плохой 35" xfId="1760"/>
    <cellStyle name="Плохой 36" xfId="1761"/>
    <cellStyle name="Плохой 37" xfId="1762"/>
    <cellStyle name="Плохой 38" xfId="1763"/>
    <cellStyle name="Плохой 39" xfId="1764"/>
    <cellStyle name="Плохой 4" xfId="1765"/>
    <cellStyle name="Плохой 40" xfId="1766"/>
    <cellStyle name="Плохой 41" xfId="1767"/>
    <cellStyle name="Плохой 42" xfId="1768"/>
    <cellStyle name="Плохой 43" xfId="1769"/>
    <cellStyle name="Плохой 44" xfId="1770"/>
    <cellStyle name="Плохой 45" xfId="1771"/>
    <cellStyle name="Плохой 46" xfId="1772"/>
    <cellStyle name="Плохой 5" xfId="1773"/>
    <cellStyle name="Плохой 6" xfId="1774"/>
    <cellStyle name="Плохой 7" xfId="1775"/>
    <cellStyle name="Плохой 8" xfId="1776"/>
    <cellStyle name="Плохой 9" xfId="1777"/>
    <cellStyle name="Пояснение" xfId="1778" builtinId="53" customBuiltin="1"/>
    <cellStyle name="Пояснение 10" xfId="1779"/>
    <cellStyle name="Пояснение 11" xfId="1780"/>
    <cellStyle name="Пояснение 12" xfId="1781"/>
    <cellStyle name="Пояснение 13" xfId="1782"/>
    <cellStyle name="Пояснение 14" xfId="1783"/>
    <cellStyle name="Пояснение 15" xfId="1784"/>
    <cellStyle name="Пояснение 16" xfId="1785"/>
    <cellStyle name="Пояснение 17" xfId="1786"/>
    <cellStyle name="Пояснение 18" xfId="1787"/>
    <cellStyle name="Пояснение 19" xfId="1788"/>
    <cellStyle name="Пояснение 2" xfId="1789"/>
    <cellStyle name="Пояснение 20" xfId="1790"/>
    <cellStyle name="Пояснение 21" xfId="1791"/>
    <cellStyle name="Пояснение 22" xfId="1792"/>
    <cellStyle name="Пояснение 23" xfId="1793"/>
    <cellStyle name="Пояснение 24" xfId="1794"/>
    <cellStyle name="Пояснение 25" xfId="1795"/>
    <cellStyle name="Пояснение 26" xfId="1796"/>
    <cellStyle name="Пояснение 27" xfId="1797"/>
    <cellStyle name="Пояснение 28" xfId="1798"/>
    <cellStyle name="Пояснение 29" xfId="1799"/>
    <cellStyle name="Пояснение 3" xfId="1800"/>
    <cellStyle name="Пояснение 30" xfId="1801"/>
    <cellStyle name="Пояснение 31" xfId="1802"/>
    <cellStyle name="Пояснение 32" xfId="1803"/>
    <cellStyle name="Пояснение 33" xfId="1804"/>
    <cellStyle name="Пояснение 34" xfId="1805"/>
    <cellStyle name="Пояснение 35" xfId="1806"/>
    <cellStyle name="Пояснение 36" xfId="1807"/>
    <cellStyle name="Пояснение 37" xfId="1808"/>
    <cellStyle name="Пояснение 38" xfId="1809"/>
    <cellStyle name="Пояснение 39" xfId="1810"/>
    <cellStyle name="Пояснение 4" xfId="1811"/>
    <cellStyle name="Пояснение 40" xfId="1812"/>
    <cellStyle name="Пояснение 41" xfId="1813"/>
    <cellStyle name="Пояснение 42" xfId="1814"/>
    <cellStyle name="Пояснение 43" xfId="1815"/>
    <cellStyle name="Пояснение 44" xfId="1816"/>
    <cellStyle name="Пояснение 45" xfId="1817"/>
    <cellStyle name="Пояснение 46" xfId="1818"/>
    <cellStyle name="Пояснение 5" xfId="1819"/>
    <cellStyle name="Пояснение 6" xfId="1820"/>
    <cellStyle name="Пояснение 7" xfId="1821"/>
    <cellStyle name="Пояснение 8" xfId="1822"/>
    <cellStyle name="Пояснение 9" xfId="1823"/>
    <cellStyle name="Примечание" xfId="1824" builtinId="10" customBuiltin="1"/>
    <cellStyle name="Примечание 10" xfId="1825"/>
    <cellStyle name="Примечание 11" xfId="1826"/>
    <cellStyle name="Примечание 12" xfId="1827"/>
    <cellStyle name="Примечание 13" xfId="1828"/>
    <cellStyle name="Примечание 14" xfId="1829"/>
    <cellStyle name="Примечание 15" xfId="1830"/>
    <cellStyle name="Примечание 16" xfId="1831"/>
    <cellStyle name="Примечание 17" xfId="1832"/>
    <cellStyle name="Примечание 18" xfId="1833"/>
    <cellStyle name="Примечание 19" xfId="1834"/>
    <cellStyle name="Примечание 2" xfId="1835"/>
    <cellStyle name="Примечание 2 10" xfId="1836"/>
    <cellStyle name="Примечание 2 11" xfId="1837"/>
    <cellStyle name="Примечание 2 12" xfId="1838"/>
    <cellStyle name="Примечание 2 13" xfId="1839"/>
    <cellStyle name="Примечание 2 14" xfId="1840"/>
    <cellStyle name="Примечание 2 15" xfId="1841"/>
    <cellStyle name="Примечание 2 16" xfId="1842"/>
    <cellStyle name="Примечание 2 17" xfId="1843"/>
    <cellStyle name="Примечание 2 18" xfId="1844"/>
    <cellStyle name="Примечание 2 19" xfId="1845"/>
    <cellStyle name="Примечание 2 2" xfId="1846"/>
    <cellStyle name="Примечание 2 20" xfId="1847"/>
    <cellStyle name="Примечание 2 21" xfId="1848"/>
    <cellStyle name="Примечание 2 22" xfId="1849"/>
    <cellStyle name="Примечание 2 23" xfId="1850"/>
    <cellStyle name="Примечание 2 24" xfId="1851"/>
    <cellStyle name="Примечание 2 25" xfId="1852"/>
    <cellStyle name="Примечание 2 26" xfId="1853"/>
    <cellStyle name="Примечание 2 27" xfId="1854"/>
    <cellStyle name="Примечание 2 28" xfId="1855"/>
    <cellStyle name="Примечание 2 29" xfId="1856"/>
    <cellStyle name="Примечание 2 3" xfId="1857"/>
    <cellStyle name="Примечание 2 30" xfId="1858"/>
    <cellStyle name="Примечание 2 31" xfId="1859"/>
    <cellStyle name="Примечание 2 32" xfId="1860"/>
    <cellStyle name="Примечание 2 33" xfId="1861"/>
    <cellStyle name="Примечание 2 34" xfId="1862"/>
    <cellStyle name="Примечание 2 35" xfId="1863"/>
    <cellStyle name="Примечание 2 36" xfId="1864"/>
    <cellStyle name="Примечание 2 37" xfId="1865"/>
    <cellStyle name="Примечание 2 38" xfId="1866"/>
    <cellStyle name="Примечание 2 39" xfId="1867"/>
    <cellStyle name="Примечание 2 4" xfId="1868"/>
    <cellStyle name="Примечание 2 40" xfId="1869"/>
    <cellStyle name="Примечание 2 41" xfId="1870"/>
    <cellStyle name="Примечание 2 42" xfId="1871"/>
    <cellStyle name="Примечание 2 43" xfId="1872"/>
    <cellStyle name="Примечание 2 44" xfId="1873"/>
    <cellStyle name="Примечание 2 45" xfId="1874"/>
    <cellStyle name="Примечание 2 5" xfId="1875"/>
    <cellStyle name="Примечание 2 6" xfId="1876"/>
    <cellStyle name="Примечание 2 7" xfId="1877"/>
    <cellStyle name="Примечание 2 8" xfId="1878"/>
    <cellStyle name="Примечание 2 9" xfId="1879"/>
    <cellStyle name="Примечание 20" xfId="1880"/>
    <cellStyle name="Примечание 21" xfId="1881"/>
    <cellStyle name="Примечание 22" xfId="1882"/>
    <cellStyle name="Примечание 23" xfId="1883"/>
    <cellStyle name="Примечание 24" xfId="1884"/>
    <cellStyle name="Примечание 25" xfId="1885"/>
    <cellStyle name="Примечание 26" xfId="1886"/>
    <cellStyle name="Примечание 27" xfId="1887"/>
    <cellStyle name="Примечание 28" xfId="1888"/>
    <cellStyle name="Примечание 29" xfId="1889"/>
    <cellStyle name="Примечание 3" xfId="1890"/>
    <cellStyle name="Примечание 30" xfId="1891"/>
    <cellStyle name="Примечание 31" xfId="1892"/>
    <cellStyle name="Примечание 32" xfId="1893"/>
    <cellStyle name="Примечание 33" xfId="1894"/>
    <cellStyle name="Примечание 34" xfId="1895"/>
    <cellStyle name="Примечание 35" xfId="1896"/>
    <cellStyle name="Примечание 36" xfId="1897"/>
    <cellStyle name="Примечание 37" xfId="1898"/>
    <cellStyle name="Примечание 38" xfId="1899"/>
    <cellStyle name="Примечание 39" xfId="1900"/>
    <cellStyle name="Примечание 4" xfId="1901"/>
    <cellStyle name="Примечание 40" xfId="1902"/>
    <cellStyle name="Примечание 41" xfId="1903"/>
    <cellStyle name="Примечание 42" xfId="1904"/>
    <cellStyle name="Примечание 5" xfId="1905"/>
    <cellStyle name="Примечание 6" xfId="1906"/>
    <cellStyle name="Примечание 7" xfId="1907"/>
    <cellStyle name="Примечание 8" xfId="1908"/>
    <cellStyle name="Примечание 9" xfId="1909"/>
    <cellStyle name="Связанная ячейка" xfId="1910" builtinId="24" customBuiltin="1"/>
    <cellStyle name="Связанная ячейка 10" xfId="1911"/>
    <cellStyle name="Связанная ячейка 11" xfId="1912"/>
    <cellStyle name="Связанная ячейка 12" xfId="1913"/>
    <cellStyle name="Связанная ячейка 13" xfId="1914"/>
    <cellStyle name="Связанная ячейка 14" xfId="1915"/>
    <cellStyle name="Связанная ячейка 15" xfId="1916"/>
    <cellStyle name="Связанная ячейка 16" xfId="1917"/>
    <cellStyle name="Связанная ячейка 17" xfId="1918"/>
    <cellStyle name="Связанная ячейка 18" xfId="1919"/>
    <cellStyle name="Связанная ячейка 19" xfId="1920"/>
    <cellStyle name="Связанная ячейка 2" xfId="1921"/>
    <cellStyle name="Связанная ячейка 20" xfId="1922"/>
    <cellStyle name="Связанная ячейка 21" xfId="1923"/>
    <cellStyle name="Связанная ячейка 22" xfId="1924"/>
    <cellStyle name="Связанная ячейка 23" xfId="1925"/>
    <cellStyle name="Связанная ячейка 24" xfId="1926"/>
    <cellStyle name="Связанная ячейка 25" xfId="1927"/>
    <cellStyle name="Связанная ячейка 26" xfId="1928"/>
    <cellStyle name="Связанная ячейка 27" xfId="1929"/>
    <cellStyle name="Связанная ячейка 28" xfId="1930"/>
    <cellStyle name="Связанная ячейка 29" xfId="1931"/>
    <cellStyle name="Связанная ячейка 3" xfId="1932"/>
    <cellStyle name="Связанная ячейка 30" xfId="1933"/>
    <cellStyle name="Связанная ячейка 31" xfId="1934"/>
    <cellStyle name="Связанная ячейка 32" xfId="1935"/>
    <cellStyle name="Связанная ячейка 33" xfId="1936"/>
    <cellStyle name="Связанная ячейка 34" xfId="1937"/>
    <cellStyle name="Связанная ячейка 35" xfId="1938"/>
    <cellStyle name="Связанная ячейка 36" xfId="1939"/>
    <cellStyle name="Связанная ячейка 37" xfId="1940"/>
    <cellStyle name="Связанная ячейка 38" xfId="1941"/>
    <cellStyle name="Связанная ячейка 39" xfId="1942"/>
    <cellStyle name="Связанная ячейка 4" xfId="1943"/>
    <cellStyle name="Связанная ячейка 40" xfId="1944"/>
    <cellStyle name="Связанная ячейка 41" xfId="1945"/>
    <cellStyle name="Связанная ячейка 42" xfId="1946"/>
    <cellStyle name="Связанная ячейка 43" xfId="1947"/>
    <cellStyle name="Связанная ячейка 44" xfId="1948"/>
    <cellStyle name="Связанная ячейка 45" xfId="1949"/>
    <cellStyle name="Связанная ячейка 46" xfId="1950"/>
    <cellStyle name="Связанная ячейка 5" xfId="1951"/>
    <cellStyle name="Связанная ячейка 6" xfId="1952"/>
    <cellStyle name="Связанная ячейка 7" xfId="1953"/>
    <cellStyle name="Связанная ячейка 8" xfId="1954"/>
    <cellStyle name="Связанная ячейка 9" xfId="1955"/>
    <cellStyle name="Текст предупреждения" xfId="1956" builtinId="11" customBuiltin="1"/>
    <cellStyle name="Текст предупреждения 10" xfId="1957"/>
    <cellStyle name="Текст предупреждения 11" xfId="1958"/>
    <cellStyle name="Текст предупреждения 12" xfId="1959"/>
    <cellStyle name="Текст предупреждения 13" xfId="1960"/>
    <cellStyle name="Текст предупреждения 14" xfId="1961"/>
    <cellStyle name="Текст предупреждения 15" xfId="1962"/>
    <cellStyle name="Текст предупреждения 16" xfId="1963"/>
    <cellStyle name="Текст предупреждения 17" xfId="1964"/>
    <cellStyle name="Текст предупреждения 18" xfId="1965"/>
    <cellStyle name="Текст предупреждения 19" xfId="1966"/>
    <cellStyle name="Текст предупреждения 2" xfId="1967"/>
    <cellStyle name="Текст предупреждения 20" xfId="1968"/>
    <cellStyle name="Текст предупреждения 21" xfId="1969"/>
    <cellStyle name="Текст предупреждения 22" xfId="1970"/>
    <cellStyle name="Текст предупреждения 23" xfId="1971"/>
    <cellStyle name="Текст предупреждения 24" xfId="1972"/>
    <cellStyle name="Текст предупреждения 25" xfId="1973"/>
    <cellStyle name="Текст предупреждения 26" xfId="1974"/>
    <cellStyle name="Текст предупреждения 27" xfId="1975"/>
    <cellStyle name="Текст предупреждения 28" xfId="1976"/>
    <cellStyle name="Текст предупреждения 29" xfId="1977"/>
    <cellStyle name="Текст предупреждения 3" xfId="1978"/>
    <cellStyle name="Текст предупреждения 30" xfId="1979"/>
    <cellStyle name="Текст предупреждения 31" xfId="1980"/>
    <cellStyle name="Текст предупреждения 32" xfId="1981"/>
    <cellStyle name="Текст предупреждения 33" xfId="1982"/>
    <cellStyle name="Текст предупреждения 34" xfId="1983"/>
    <cellStyle name="Текст предупреждения 35" xfId="1984"/>
    <cellStyle name="Текст предупреждения 36" xfId="1985"/>
    <cellStyle name="Текст предупреждения 37" xfId="1986"/>
    <cellStyle name="Текст предупреждения 38" xfId="1987"/>
    <cellStyle name="Текст предупреждения 39" xfId="1988"/>
    <cellStyle name="Текст предупреждения 4" xfId="1989"/>
    <cellStyle name="Текст предупреждения 40" xfId="1990"/>
    <cellStyle name="Текст предупреждения 41" xfId="1991"/>
    <cellStyle name="Текст предупреждения 42" xfId="1992"/>
    <cellStyle name="Текст предупреждения 43" xfId="1993"/>
    <cellStyle name="Текст предупреждения 44" xfId="1994"/>
    <cellStyle name="Текст предупреждения 45" xfId="1995"/>
    <cellStyle name="Текст предупреждения 46" xfId="1996"/>
    <cellStyle name="Текст предупреждения 5" xfId="1997"/>
    <cellStyle name="Текст предупреждения 6" xfId="1998"/>
    <cellStyle name="Текст предупреждения 7" xfId="1999"/>
    <cellStyle name="Текст предупреждения 8" xfId="2000"/>
    <cellStyle name="Текст предупреждения 9" xfId="2001"/>
    <cellStyle name="Финансовый" xfId="2002" builtinId="3"/>
    <cellStyle name="Финансовый 2" xfId="2081"/>
    <cellStyle name="Хороший" xfId="2003" builtinId="26" customBuiltin="1"/>
    <cellStyle name="Хороший 10" xfId="2004"/>
    <cellStyle name="Хороший 11" xfId="2005"/>
    <cellStyle name="Хороший 12" xfId="2006"/>
    <cellStyle name="Хороший 13" xfId="2007"/>
    <cellStyle name="Хороший 14" xfId="2008"/>
    <cellStyle name="Хороший 15" xfId="2009"/>
    <cellStyle name="Хороший 16" xfId="2010"/>
    <cellStyle name="Хороший 17" xfId="2011"/>
    <cellStyle name="Хороший 18" xfId="2012"/>
    <cellStyle name="Хороший 19" xfId="2013"/>
    <cellStyle name="Хороший 2" xfId="2014"/>
    <cellStyle name="Хороший 20" xfId="2015"/>
    <cellStyle name="Хороший 21" xfId="2016"/>
    <cellStyle name="Хороший 22" xfId="2017"/>
    <cellStyle name="Хороший 23" xfId="2018"/>
    <cellStyle name="Хороший 24" xfId="2019"/>
    <cellStyle name="Хороший 25" xfId="2020"/>
    <cellStyle name="Хороший 26" xfId="2021"/>
    <cellStyle name="Хороший 27" xfId="2022"/>
    <cellStyle name="Хороший 28" xfId="2023"/>
    <cellStyle name="Хороший 29" xfId="2024"/>
    <cellStyle name="Хороший 3" xfId="2025"/>
    <cellStyle name="Хороший 30" xfId="2026"/>
    <cellStyle name="Хороший 31" xfId="2027"/>
    <cellStyle name="Хороший 32" xfId="2028"/>
    <cellStyle name="Хороший 33" xfId="2029"/>
    <cellStyle name="Хороший 34" xfId="2030"/>
    <cellStyle name="Хороший 35" xfId="2031"/>
    <cellStyle name="Хороший 36" xfId="2032"/>
    <cellStyle name="Хороший 37" xfId="2033"/>
    <cellStyle name="Хороший 38" xfId="2034"/>
    <cellStyle name="Хороший 39" xfId="2035"/>
    <cellStyle name="Хороший 4" xfId="2036"/>
    <cellStyle name="Хороший 40" xfId="2037"/>
    <cellStyle name="Хороший 41" xfId="2038"/>
    <cellStyle name="Хороший 42" xfId="2039"/>
    <cellStyle name="Хороший 43" xfId="2040"/>
    <cellStyle name="Хороший 44" xfId="2041"/>
    <cellStyle name="Хороший 45" xfId="2042"/>
    <cellStyle name="Хороший 46" xfId="2043"/>
    <cellStyle name="Хороший 5" xfId="2044"/>
    <cellStyle name="Хороший 6" xfId="2045"/>
    <cellStyle name="Хороший 7" xfId="2046"/>
    <cellStyle name="Хороший 8" xfId="2047"/>
    <cellStyle name="Хороший 9" xfId="2048"/>
  </cellStyles>
  <dxfs count="95"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</font>
      <fill>
        <patternFill>
          <bgColor rgb="FFFFFF99"/>
        </patternFill>
      </fill>
    </dxf>
    <dxf>
      <font>
        <color indexed="60"/>
      </font>
      <fill>
        <patternFill>
          <bgColor rgb="FFFF99CC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color indexed="60"/>
      </font>
      <fill>
        <patternFill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indexed="6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indexed="26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indexed="26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indexed="60"/>
      </font>
      <fill>
        <patternFill>
          <bgColor rgb="FFFF99CC"/>
        </patternFill>
      </fill>
    </dxf>
    <dxf>
      <font>
        <b/>
        <i val="0"/>
        <condense val="0"/>
        <extend val="0"/>
        <color indexed="29"/>
      </font>
    </dxf>
    <dxf>
      <font>
        <b val="0"/>
        <condense val="0"/>
        <extend val="0"/>
        <color indexed="12"/>
      </font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indexed="26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  <dxf>
      <font>
        <b/>
        <i val="0"/>
        <condense val="0"/>
        <extend val="0"/>
        <color indexed="29"/>
      </font>
    </dxf>
    <dxf>
      <font>
        <b/>
        <i val="0"/>
        <condense val="0"/>
        <extend val="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12"/>
      </font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rgb="FFFF99CC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rgb="FFFFFF66"/>
        </patternFill>
      </fill>
    </dxf>
    <dxf>
      <font>
        <b/>
        <i val="0"/>
        <condense val="0"/>
        <extend val="0"/>
        <color indexed="29"/>
      </font>
    </dxf>
    <dxf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  <color indexed="29"/>
      </font>
    </dxf>
    <dxf>
      <font>
        <b val="0"/>
        <condense val="0"/>
        <extend val="0"/>
        <color indexed="12"/>
      </font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9"/>
          <bgColor indexed="26"/>
        </patternFill>
      </fill>
    </dxf>
    <dxf>
      <font>
        <b/>
        <i val="0"/>
        <condense val="0"/>
        <extend val="0"/>
      </font>
      <fill>
        <patternFill patternType="solid">
          <fgColor indexed="22"/>
          <bgColor indexed="3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E34"/>
  <sheetViews>
    <sheetView topLeftCell="B1" zoomScale="55" zoomScaleNormal="55" zoomScaleSheetLayoutView="75" workbookViewId="0">
      <pane xSplit="1" topLeftCell="C1" activePane="topRight" state="frozen"/>
      <selection activeCell="B1" sqref="B1"/>
      <selection pane="topRight" activeCell="M48" sqref="M48"/>
    </sheetView>
  </sheetViews>
  <sheetFormatPr defaultRowHeight="12.75" outlineLevelRow="1" x14ac:dyDescent="0.2"/>
  <cols>
    <col min="1" max="1" width="4.140625" style="1" hidden="1" customWidth="1"/>
    <col min="2" max="2" width="57.7109375" style="1" customWidth="1"/>
    <col min="3" max="3" width="3.7109375" style="2" customWidth="1"/>
    <col min="4" max="4" width="23.28515625" style="1" bestFit="1" customWidth="1"/>
    <col min="5" max="5" width="11.7109375" style="1" customWidth="1"/>
    <col min="6" max="6" width="9.28515625" style="1" customWidth="1"/>
    <col min="7" max="7" width="9.28515625" style="1" bestFit="1" customWidth="1"/>
    <col min="8" max="8" width="8.7109375" style="1" bestFit="1" customWidth="1"/>
    <col min="9" max="10" width="8.7109375" bestFit="1" customWidth="1"/>
    <col min="11" max="11" width="8.7109375" style="1" bestFit="1" customWidth="1"/>
    <col min="12" max="12" width="9.28515625" style="1" customWidth="1"/>
    <col min="13" max="19" width="8.7109375" style="1" customWidth="1"/>
    <col min="20" max="20" width="9.28515625" style="1" customWidth="1"/>
    <col min="21" max="27" width="8.7109375" style="1" customWidth="1"/>
    <col min="28" max="29" width="9.28515625" style="1" hidden="1" customWidth="1"/>
    <col min="30" max="35" width="8.7109375" style="1" hidden="1" customWidth="1"/>
    <col min="36" max="36" width="9.140625" style="1" hidden="1" customWidth="1"/>
    <col min="37" max="37" width="11" style="1" hidden="1" customWidth="1"/>
    <col min="38" max="55" width="9.140625" style="1" hidden="1" customWidth="1"/>
    <col min="56" max="56" width="8.5703125" style="1" hidden="1" customWidth="1"/>
    <col min="57" max="59" width="9.140625" style="1" hidden="1" customWidth="1"/>
    <col min="60" max="62" width="10.7109375" style="1" customWidth="1"/>
    <col min="63" max="67" width="10.7109375" style="1" hidden="1" customWidth="1"/>
    <col min="68" max="68" width="22.140625" style="2" customWidth="1"/>
    <col min="69" max="73" width="9.140625" style="1"/>
    <col min="74" max="74" width="36.140625" style="1" customWidth="1"/>
    <col min="75" max="16384" width="9.140625" style="1"/>
  </cols>
  <sheetData>
    <row r="1" spans="1:83" s="8" customFormat="1" ht="19.5" customHeight="1" outlineLevel="1" thickBot="1" x14ac:dyDescent="0.35">
      <c r="A1" s="7"/>
      <c r="C1" s="9"/>
      <c r="F1" s="452" t="s">
        <v>0</v>
      </c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3" t="s">
        <v>28</v>
      </c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383"/>
      <c r="AJ1" s="384"/>
      <c r="AK1" s="384"/>
      <c r="AL1" s="384"/>
      <c r="AM1" s="384"/>
      <c r="AN1" s="384"/>
      <c r="AO1" s="384"/>
      <c r="AP1" s="384"/>
      <c r="AQ1" s="384"/>
      <c r="AR1" s="384"/>
      <c r="AS1" s="384"/>
      <c r="AT1" s="384"/>
      <c r="AU1" s="384"/>
      <c r="AV1" s="384"/>
      <c r="AW1" s="384"/>
      <c r="AX1" s="384"/>
      <c r="AY1" s="384"/>
      <c r="AZ1" s="384"/>
      <c r="BA1" s="384"/>
      <c r="BB1" s="384"/>
      <c r="BC1" s="384"/>
      <c r="BD1" s="384"/>
      <c r="BE1" s="384"/>
      <c r="BF1" s="384"/>
      <c r="BG1" s="390"/>
      <c r="BH1" s="457" t="s">
        <v>32</v>
      </c>
      <c r="BI1" s="457"/>
      <c r="BJ1" s="457"/>
      <c r="BK1" s="457"/>
      <c r="BL1" s="457"/>
      <c r="BM1" s="457"/>
      <c r="BN1" s="457"/>
      <c r="BO1" s="457"/>
      <c r="BP1" s="458"/>
      <c r="BQ1" s="463" t="s">
        <v>33</v>
      </c>
      <c r="BR1" s="464"/>
      <c r="BS1" s="464"/>
      <c r="BT1" s="464"/>
      <c r="BU1" s="465"/>
    </row>
    <row r="2" spans="1:83" s="8" customFormat="1" ht="19.5" customHeight="1" outlineLevel="1" thickBot="1" x14ac:dyDescent="0.35">
      <c r="A2" s="7"/>
      <c r="C2" s="9"/>
      <c r="F2" s="452" t="s">
        <v>1</v>
      </c>
      <c r="G2" s="452"/>
      <c r="H2" s="452"/>
      <c r="I2" s="452"/>
      <c r="J2" s="452"/>
      <c r="K2" s="452"/>
      <c r="L2" s="453" t="s">
        <v>25</v>
      </c>
      <c r="M2" s="452"/>
      <c r="N2" s="452"/>
      <c r="O2" s="452"/>
      <c r="P2" s="452"/>
      <c r="Q2" s="452"/>
      <c r="R2" s="452"/>
      <c r="S2" s="454"/>
      <c r="T2" s="453" t="s">
        <v>27</v>
      </c>
      <c r="U2" s="452"/>
      <c r="V2" s="452"/>
      <c r="W2" s="452"/>
      <c r="X2" s="452"/>
      <c r="Y2" s="452"/>
      <c r="Z2" s="452"/>
      <c r="AA2" s="454"/>
      <c r="AB2" s="453" t="s">
        <v>37</v>
      </c>
      <c r="AC2" s="452"/>
      <c r="AD2" s="452"/>
      <c r="AE2" s="452"/>
      <c r="AF2" s="452"/>
      <c r="AG2" s="452"/>
      <c r="AH2" s="452"/>
      <c r="AI2" s="450"/>
      <c r="AJ2" s="450"/>
      <c r="AK2" s="450"/>
      <c r="AL2" s="450"/>
      <c r="AM2" s="450"/>
      <c r="AN2" s="450"/>
      <c r="AO2" s="450"/>
      <c r="AP2" s="450"/>
      <c r="AQ2" s="450"/>
      <c r="AR2" s="450"/>
      <c r="AS2" s="450"/>
      <c r="AT2" s="450"/>
      <c r="AU2" s="450"/>
      <c r="AV2" s="450"/>
      <c r="AW2" s="450"/>
      <c r="AX2" s="450"/>
      <c r="AY2" s="450"/>
      <c r="AZ2" s="450"/>
      <c r="BA2" s="450"/>
      <c r="BB2" s="450"/>
      <c r="BC2" s="450"/>
      <c r="BD2" s="450"/>
      <c r="BE2" s="450"/>
      <c r="BF2" s="450"/>
      <c r="BG2" s="450"/>
      <c r="BH2" s="459"/>
      <c r="BI2" s="459"/>
      <c r="BJ2" s="459"/>
      <c r="BK2" s="459"/>
      <c r="BL2" s="459"/>
      <c r="BM2" s="459"/>
      <c r="BN2" s="459"/>
      <c r="BO2" s="459"/>
      <c r="BP2" s="460"/>
      <c r="BQ2" s="466"/>
      <c r="BR2" s="467"/>
      <c r="BS2" s="467"/>
      <c r="BT2" s="467"/>
      <c r="BU2" s="468"/>
    </row>
    <row r="3" spans="1:83" s="106" customFormat="1" ht="145.5" customHeight="1" outlineLevel="1" thickBot="1" x14ac:dyDescent="0.25">
      <c r="A3" s="455" t="s">
        <v>29</v>
      </c>
      <c r="B3" s="456"/>
      <c r="C3" s="456"/>
      <c r="D3" s="456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6"/>
      <c r="AB3" s="155"/>
      <c r="AC3" s="155"/>
      <c r="AD3" s="155"/>
      <c r="AE3" s="155"/>
      <c r="AF3" s="155"/>
      <c r="AG3" s="155"/>
      <c r="AH3" s="156"/>
      <c r="AI3" s="179"/>
      <c r="AJ3" s="179"/>
      <c r="AK3" s="179"/>
      <c r="AL3" s="179"/>
      <c r="AM3" s="179"/>
      <c r="AN3" s="415"/>
      <c r="AO3" s="139"/>
      <c r="AP3" s="174"/>
      <c r="AQ3" s="174"/>
      <c r="AR3" s="174"/>
      <c r="AS3" s="174"/>
      <c r="AT3" s="174"/>
      <c r="AU3" s="141"/>
      <c r="AV3" s="139"/>
      <c r="AW3" s="174"/>
      <c r="AX3" s="174"/>
      <c r="AY3" s="174"/>
      <c r="AZ3" s="174"/>
      <c r="BA3" s="174"/>
      <c r="BB3" s="174"/>
      <c r="BC3" s="141"/>
      <c r="BD3" s="139"/>
      <c r="BE3" s="174"/>
      <c r="BF3" s="174"/>
      <c r="BG3" s="141"/>
      <c r="BH3" s="461"/>
      <c r="BI3" s="461"/>
      <c r="BJ3" s="461"/>
      <c r="BK3" s="461"/>
      <c r="BL3" s="461"/>
      <c r="BM3" s="461"/>
      <c r="BN3" s="461"/>
      <c r="BO3" s="461"/>
      <c r="BP3" s="462"/>
      <c r="BQ3" s="469"/>
      <c r="BR3" s="470"/>
      <c r="BS3" s="470"/>
      <c r="BT3" s="470"/>
      <c r="BU3" s="471"/>
    </row>
    <row r="4" spans="1:83" s="14" customFormat="1" ht="265.5" customHeight="1" thickBot="1" x14ac:dyDescent="0.35">
      <c r="A4" s="113" t="s">
        <v>2</v>
      </c>
      <c r="B4" s="114" t="s">
        <v>3</v>
      </c>
      <c r="C4" s="115" t="s">
        <v>23</v>
      </c>
      <c r="D4" s="115" t="s">
        <v>5</v>
      </c>
      <c r="E4" s="107" t="s">
        <v>226</v>
      </c>
      <c r="F4" s="107" t="s">
        <v>227</v>
      </c>
      <c r="G4" s="107" t="s">
        <v>228</v>
      </c>
      <c r="H4" s="80" t="s">
        <v>229</v>
      </c>
      <c r="I4" s="85" t="s">
        <v>230</v>
      </c>
      <c r="J4" s="85" t="s">
        <v>231</v>
      </c>
      <c r="K4" s="85" t="s">
        <v>232</v>
      </c>
      <c r="L4" s="107"/>
      <c r="M4" s="80"/>
      <c r="N4" s="80"/>
      <c r="O4" s="80"/>
      <c r="P4" s="85"/>
      <c r="Q4" s="85"/>
      <c r="R4" s="85"/>
      <c r="S4" s="85"/>
      <c r="T4" s="80"/>
      <c r="U4" s="80"/>
      <c r="V4" s="80"/>
      <c r="W4" s="80"/>
      <c r="X4" s="80"/>
      <c r="Y4" s="85"/>
      <c r="Z4" s="85"/>
      <c r="AA4" s="97"/>
      <c r="AB4" s="80"/>
      <c r="AC4" s="80"/>
      <c r="AD4" s="80"/>
      <c r="AE4" s="85"/>
      <c r="AF4" s="85"/>
      <c r="AG4" s="85"/>
      <c r="AH4" s="97"/>
      <c r="AI4" s="417"/>
      <c r="AJ4" s="418"/>
      <c r="AK4" s="419"/>
      <c r="AL4" s="419"/>
      <c r="AM4" s="419"/>
      <c r="AN4" s="420"/>
      <c r="AO4" s="417"/>
      <c r="AP4" s="417"/>
      <c r="AQ4" s="417"/>
      <c r="AR4" s="417"/>
      <c r="AS4" s="411"/>
      <c r="AT4" s="411"/>
      <c r="AU4" s="412"/>
      <c r="AV4" s="417"/>
      <c r="AW4" s="417"/>
      <c r="AX4" s="417"/>
      <c r="AY4" s="417"/>
      <c r="AZ4" s="417"/>
      <c r="BA4" s="411"/>
      <c r="BB4" s="411"/>
      <c r="BC4" s="412"/>
      <c r="BD4" s="413"/>
      <c r="BE4" s="414"/>
      <c r="BF4" s="417"/>
      <c r="BG4" s="417"/>
      <c r="BH4" s="12" t="s">
        <v>6</v>
      </c>
      <c r="BI4" s="12" t="s">
        <v>24</v>
      </c>
      <c r="BJ4" s="12" t="s">
        <v>26</v>
      </c>
      <c r="BK4" s="12"/>
      <c r="BL4" s="12"/>
      <c r="BM4" s="12"/>
      <c r="BN4" s="12"/>
      <c r="BO4" s="12"/>
      <c r="BP4" s="13" t="s">
        <v>7</v>
      </c>
      <c r="BQ4" s="120" t="s">
        <v>8</v>
      </c>
      <c r="BR4" s="120" t="s">
        <v>9</v>
      </c>
      <c r="BS4" s="120" t="s">
        <v>10</v>
      </c>
      <c r="BT4" s="120" t="s">
        <v>11</v>
      </c>
      <c r="BU4" s="120" t="s">
        <v>12</v>
      </c>
    </row>
    <row r="5" spans="1:83" s="21" customFormat="1" ht="40.5" customHeight="1" thickBot="1" x14ac:dyDescent="0.35">
      <c r="A5" s="15"/>
      <c r="B5" s="16" t="s">
        <v>13</v>
      </c>
      <c r="C5" s="17"/>
      <c r="D5" s="83"/>
      <c r="E5" s="108"/>
      <c r="F5" s="108"/>
      <c r="G5" s="108"/>
      <c r="H5" s="18"/>
      <c r="I5" s="18"/>
      <c r="J5" s="18"/>
      <c r="K5" s="18"/>
      <c r="L5" s="19"/>
      <c r="M5" s="19"/>
      <c r="N5" s="19"/>
      <c r="O5" s="19"/>
      <c r="P5" s="18"/>
      <c r="Q5" s="18"/>
      <c r="R5" s="18"/>
      <c r="S5" s="18"/>
      <c r="T5" s="98"/>
      <c r="U5" s="98"/>
      <c r="V5" s="98"/>
      <c r="W5" s="98"/>
      <c r="X5" s="98"/>
      <c r="Y5" s="98"/>
      <c r="Z5" s="98"/>
      <c r="AA5" s="98"/>
      <c r="AB5" s="19"/>
      <c r="AC5" s="19"/>
      <c r="AD5" s="19"/>
      <c r="AE5" s="19"/>
      <c r="AF5" s="19"/>
      <c r="AG5" s="19"/>
      <c r="AH5" s="19"/>
      <c r="AI5" s="416"/>
      <c r="AJ5" s="416"/>
      <c r="AK5" s="416"/>
      <c r="AL5" s="416"/>
      <c r="AM5" s="416"/>
      <c r="AN5" s="416"/>
      <c r="AO5" s="385"/>
      <c r="AP5" s="385"/>
      <c r="AQ5" s="385"/>
      <c r="AR5" s="385"/>
      <c r="AS5" s="385"/>
      <c r="AT5" s="385"/>
      <c r="AU5" s="385"/>
      <c r="AV5" s="385"/>
      <c r="AW5" s="385"/>
      <c r="AX5" s="385"/>
      <c r="AY5" s="385"/>
      <c r="AZ5" s="385"/>
      <c r="BA5" s="385"/>
      <c r="BB5" s="385"/>
      <c r="BC5" s="385"/>
      <c r="BD5" s="178"/>
      <c r="BE5" s="178"/>
      <c r="BF5" s="178"/>
      <c r="BG5" s="178"/>
      <c r="BH5" s="448" t="s">
        <v>35</v>
      </c>
      <c r="BI5" s="448"/>
      <c r="BJ5" s="448"/>
      <c r="BK5" s="448"/>
      <c r="BL5" s="448"/>
      <c r="BM5" s="449"/>
      <c r="BN5" s="378"/>
      <c r="BO5" s="378"/>
      <c r="BP5" s="119" t="s">
        <v>36</v>
      </c>
      <c r="BQ5" s="117"/>
      <c r="BR5" s="117"/>
      <c r="BS5" s="117"/>
      <c r="BT5" s="20"/>
      <c r="BU5" s="20"/>
    </row>
    <row r="6" spans="1:83" s="21" customFormat="1" ht="18" customHeight="1" thickBot="1" x14ac:dyDescent="0.25">
      <c r="A6" s="15"/>
      <c r="B6" s="116" t="s">
        <v>30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8"/>
      <c r="BR6" s="118"/>
      <c r="BS6" s="118"/>
      <c r="BT6" s="116"/>
      <c r="BU6" s="116"/>
    </row>
    <row r="7" spans="1:83" s="21" customFormat="1" ht="18" customHeight="1" thickBot="1" x14ac:dyDescent="0.25">
      <c r="A7" s="15"/>
      <c r="B7" s="131" t="s">
        <v>31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16"/>
      <c r="BR7" s="116"/>
      <c r="BS7" s="116"/>
      <c r="BT7" s="116"/>
      <c r="BU7" s="116"/>
    </row>
    <row r="8" spans="1:83" s="130" customFormat="1" ht="21.75" customHeight="1" thickBot="1" x14ac:dyDescent="0.35">
      <c r="A8" s="129"/>
      <c r="B8" s="128" t="s">
        <v>16</v>
      </c>
      <c r="C8" s="127"/>
      <c r="D8" s="126"/>
      <c r="E8" s="125">
        <f t="shared" ref="E8:K8" si="0">AVERAGE(E9:E31)</f>
        <v>87.166666666666671</v>
      </c>
      <c r="F8" s="125">
        <f t="shared" si="0"/>
        <v>80.5</v>
      </c>
      <c r="G8" s="125">
        <f t="shared" si="0"/>
        <v>86.5</v>
      </c>
      <c r="H8" s="125">
        <f t="shared" si="0"/>
        <v>95.333333333333329</v>
      </c>
      <c r="I8" s="125">
        <f t="shared" si="0"/>
        <v>88.166666666666671</v>
      </c>
      <c r="J8" s="125">
        <f t="shared" si="0"/>
        <v>83.833333333333329</v>
      </c>
      <c r="K8" s="125">
        <f t="shared" si="0"/>
        <v>88.666666666666671</v>
      </c>
      <c r="L8" s="124"/>
      <c r="M8" s="124"/>
      <c r="N8" s="124"/>
      <c r="O8" s="124"/>
      <c r="P8" s="124"/>
      <c r="Q8" s="124"/>
      <c r="R8" s="124"/>
      <c r="S8" s="124"/>
      <c r="T8" s="123"/>
      <c r="U8" s="123"/>
      <c r="V8" s="123"/>
      <c r="W8" s="123"/>
      <c r="X8" s="123"/>
      <c r="Y8" s="123"/>
      <c r="Z8" s="123"/>
      <c r="AA8" s="123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>
        <f t="shared" ref="BH8:BJ8" si="1">AVERAGE(BH9:BH31)</f>
        <v>87.166666666666671</v>
      </c>
      <c r="BI8" s="122" t="e">
        <f t="shared" si="1"/>
        <v>#DIV/0!</v>
      </c>
      <c r="BJ8" s="122" t="e">
        <f t="shared" si="1"/>
        <v>#DIV/0!</v>
      </c>
      <c r="BK8" s="122"/>
      <c r="BL8" s="122"/>
      <c r="BM8" s="122"/>
      <c r="BN8" s="122"/>
      <c r="BO8" s="122"/>
      <c r="BP8" s="122">
        <f>AVERAGE(BP9:BP31)</f>
        <v>86.285714285714292</v>
      </c>
      <c r="BQ8" s="121"/>
      <c r="BR8" s="121"/>
      <c r="BS8" s="121"/>
      <c r="BT8" s="121"/>
      <c r="BU8" s="121"/>
      <c r="BW8" s="435" t="s">
        <v>217</v>
      </c>
      <c r="BX8" s="435" t="s">
        <v>218</v>
      </c>
      <c r="BY8" s="435" t="s">
        <v>219</v>
      </c>
      <c r="BZ8" s="435" t="s">
        <v>220</v>
      </c>
      <c r="CA8" s="435" t="s">
        <v>221</v>
      </c>
      <c r="CB8" s="21"/>
      <c r="CC8" s="436" t="s">
        <v>222</v>
      </c>
      <c r="CD8" s="436" t="s">
        <v>223</v>
      </c>
      <c r="CE8" s="436" t="s">
        <v>224</v>
      </c>
    </row>
    <row r="9" spans="1:83" s="24" customFormat="1" ht="20.100000000000001" customHeight="1" thickBot="1" x14ac:dyDescent="0.35">
      <c r="A9" s="28">
        <v>1</v>
      </c>
      <c r="B9" s="86" t="s">
        <v>76</v>
      </c>
      <c r="C9" s="84"/>
      <c r="D9" s="82" t="s">
        <v>225</v>
      </c>
      <c r="E9" s="214">
        <v>82</v>
      </c>
      <c r="F9" s="214">
        <v>62</v>
      </c>
      <c r="G9" s="214">
        <v>90</v>
      </c>
      <c r="H9" s="214">
        <v>93</v>
      </c>
      <c r="I9" s="214">
        <v>82</v>
      </c>
      <c r="J9" s="214">
        <v>67</v>
      </c>
      <c r="K9" s="214">
        <v>85</v>
      </c>
      <c r="L9" s="215"/>
      <c r="M9" s="215"/>
      <c r="N9" s="215"/>
      <c r="O9" s="216"/>
      <c r="P9" s="217"/>
      <c r="Q9" s="217"/>
      <c r="R9" s="217"/>
      <c r="S9" s="217"/>
      <c r="T9" s="218"/>
      <c r="U9" s="219"/>
      <c r="V9" s="219"/>
      <c r="W9" s="219"/>
      <c r="X9" s="219"/>
      <c r="Y9" s="219"/>
      <c r="Z9" s="219"/>
      <c r="AA9" s="338"/>
      <c r="AB9" s="221"/>
      <c r="AC9" s="222"/>
      <c r="AD9" s="222"/>
      <c r="AE9" s="222"/>
      <c r="AF9" s="222"/>
      <c r="AG9" s="223"/>
      <c r="AH9" s="221"/>
      <c r="AI9" s="221"/>
      <c r="AJ9" s="222"/>
      <c r="AK9" s="222"/>
      <c r="AL9" s="222"/>
      <c r="AM9" s="222"/>
      <c r="AN9" s="223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162">
        <f t="shared" ref="BH9:BH31" si="2">IF(COUNTIF(F9:K9,"&gt;59")=COUNTA(F9:K9),(IF(COUNTA(F9:K9)&gt;0,SUM(F9:K9)/COUNT(F9:K9),"св")),"Нет п/оц.")</f>
        <v>79.833333333333329</v>
      </c>
      <c r="BI9" s="163" t="str">
        <f t="shared" ref="BI9:BI26" si="3">IF(COUNTIF(L9:S9,"&gt;59")=COUNTA(L9:S9),(IF(COUNTA(L9:S9)&gt;0,SUM(L9:S9)/COUNT(L9:S9),"св")),"Нет п/оц.")</f>
        <v>св</v>
      </c>
      <c r="BJ9" s="163" t="str">
        <f t="shared" ref="BJ9:BJ26" si="4">IF(COUNTIF(T9:AA9,"&gt;59")=COUNTA(T9:AA9),(IF(COUNTA(T9:AA9)&gt;0,SUM(T9:AA9)/COUNT(T9:AA9),"св")),"Нет п/оц.")</f>
        <v>св</v>
      </c>
      <c r="BK9" s="163"/>
      <c r="BL9" s="163"/>
      <c r="BM9" s="163"/>
      <c r="BN9" s="163"/>
      <c r="BO9" s="163"/>
      <c r="BP9" s="163">
        <f t="shared" ref="BP9:BP31" si="5">IF(COUNTIF(F9:BG9,"&gt;59")=COUNTA(F9:BG9),(IF(COUNTA(F9:BG9)&gt;0,SUM(F9:BG9)/COUNT(F9:BG9),"св")),"Нет п/оц.")</f>
        <v>79.833333333333329</v>
      </c>
      <c r="BQ9" s="26">
        <f t="shared" ref="BQ9:BQ31" si="6">COUNTIF(F9:BG9,"&gt;=90")</f>
        <v>2</v>
      </c>
      <c r="BR9" s="26">
        <f t="shared" ref="BR9:BR31" si="7">COUNTIFS(F9:BG9,"&gt;=74",F9:BG9,"&lt;90")</f>
        <v>2</v>
      </c>
      <c r="BS9" s="26">
        <f t="shared" ref="BS9:BS31" si="8">COUNTIFS(F9:BG9,"&gt;=60",F9:BG9,"&lt;74")</f>
        <v>2</v>
      </c>
      <c r="BT9" s="26">
        <f t="shared" ref="BT9:BT26" si="9">BS9+BR9+BQ9</f>
        <v>6</v>
      </c>
      <c r="BU9" s="27">
        <f t="shared" ref="BU9:BU26" si="10">BQ9/BT9*100</f>
        <v>33.333333333333329</v>
      </c>
      <c r="BW9" s="341">
        <f t="shared" ref="BW9:BW26" si="11">COUNTIF(E9:BG9,"&gt;=90")/COUNT(E9:BG9)*100</f>
        <v>28.571428571428569</v>
      </c>
      <c r="BX9" s="341">
        <f t="shared" ref="BX9:BX26" si="12">(COUNTIF(E9:BG9,"&gt;=82")-COUNTIF(E9:BG9,"&gt;=90"))/(COUNT(E9:BG9))*100</f>
        <v>42.857142857142854</v>
      </c>
      <c r="BY9" s="341">
        <f t="shared" ref="BY9:BY26" si="13">(COUNTIF(E9:BG9,"&gt;=74")-COUNTIF(E9:BG9,"&gt;=82"))/(COUNT(E9:BG9))*100</f>
        <v>0</v>
      </c>
      <c r="BZ9" s="341">
        <f t="shared" ref="BZ9:BZ26" si="14">(COUNTIF(E9:BG9,"&gt;=64")-COUNTIF(E9:BG9,"&gt;=74"))/(COUNT(E9:BG9))*100</f>
        <v>14.285714285714285</v>
      </c>
      <c r="CA9" s="341">
        <f t="shared" ref="CA9:CA26" si="15">(COUNTIF(E9:BG9,"&gt;=60")-COUNTIF(E9:BG9,"&gt;=64"))/(COUNT(E9:BG9))*100</f>
        <v>14.285714285714285</v>
      </c>
      <c r="CC9" s="24">
        <f>BQ9/$BT9</f>
        <v>0.33333333333333331</v>
      </c>
      <c r="CD9" s="24">
        <f t="shared" ref="CD9:CE9" si="16">BR9/$BT9</f>
        <v>0.33333333333333331</v>
      </c>
      <c r="CE9" s="24">
        <f t="shared" si="16"/>
        <v>0.33333333333333331</v>
      </c>
    </row>
    <row r="10" spans="1:83" ht="20.100000000000001" customHeight="1" x14ac:dyDescent="0.3">
      <c r="A10" s="25">
        <v>3</v>
      </c>
      <c r="B10" s="86" t="s">
        <v>77</v>
      </c>
      <c r="C10" s="84"/>
      <c r="D10" s="82" t="s">
        <v>225</v>
      </c>
      <c r="E10" s="214">
        <v>90</v>
      </c>
      <c r="F10" s="214">
        <v>86</v>
      </c>
      <c r="G10" s="214">
        <v>90</v>
      </c>
      <c r="H10" s="214">
        <v>96</v>
      </c>
      <c r="I10" s="214">
        <v>89</v>
      </c>
      <c r="J10" s="214">
        <v>97</v>
      </c>
      <c r="K10" s="214">
        <v>93</v>
      </c>
      <c r="L10" s="215"/>
      <c r="M10" s="215"/>
      <c r="N10" s="215"/>
      <c r="O10" s="216"/>
      <c r="P10" s="217"/>
      <c r="Q10" s="217"/>
      <c r="R10" s="217"/>
      <c r="S10" s="217"/>
      <c r="T10" s="218"/>
      <c r="U10" s="219"/>
      <c r="V10" s="219"/>
      <c r="W10" s="219"/>
      <c r="X10" s="219"/>
      <c r="Y10" s="219"/>
      <c r="Z10" s="219"/>
      <c r="AA10" s="338"/>
      <c r="AB10" s="221"/>
      <c r="AC10" s="219"/>
      <c r="AD10" s="219"/>
      <c r="AE10" s="219"/>
      <c r="AF10" s="219"/>
      <c r="AG10" s="220"/>
      <c r="AH10" s="224"/>
      <c r="AI10" s="224"/>
      <c r="AJ10" s="219"/>
      <c r="AK10" s="219"/>
      <c r="AL10" s="219"/>
      <c r="AM10" s="219"/>
      <c r="AN10" s="220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162">
        <f t="shared" si="2"/>
        <v>91.833333333333329</v>
      </c>
      <c r="BI10" s="163" t="str">
        <f t="shared" si="3"/>
        <v>св</v>
      </c>
      <c r="BJ10" s="163" t="str">
        <f t="shared" si="4"/>
        <v>св</v>
      </c>
      <c r="BK10" s="163"/>
      <c r="BL10" s="163"/>
      <c r="BM10" s="163"/>
      <c r="BN10" s="163"/>
      <c r="BO10" s="163"/>
      <c r="BP10" s="163">
        <f t="shared" si="5"/>
        <v>91.833333333333329</v>
      </c>
      <c r="BQ10" s="26">
        <f t="shared" si="6"/>
        <v>4</v>
      </c>
      <c r="BR10" s="26">
        <f t="shared" si="7"/>
        <v>2</v>
      </c>
      <c r="BS10" s="26">
        <f t="shared" si="8"/>
        <v>0</v>
      </c>
      <c r="BT10" s="26">
        <f t="shared" si="9"/>
        <v>6</v>
      </c>
      <c r="BU10" s="27">
        <f t="shared" si="10"/>
        <v>66.666666666666657</v>
      </c>
      <c r="BW10" s="341">
        <f t="shared" si="11"/>
        <v>71.428571428571431</v>
      </c>
      <c r="BX10" s="341">
        <f t="shared" si="12"/>
        <v>28.571428571428569</v>
      </c>
      <c r="BY10" s="341">
        <f t="shared" si="13"/>
        <v>0</v>
      </c>
      <c r="BZ10" s="341">
        <f t="shared" si="14"/>
        <v>0</v>
      </c>
      <c r="CA10" s="341">
        <f t="shared" si="15"/>
        <v>0</v>
      </c>
      <c r="CB10" s="24"/>
      <c r="CC10" s="24">
        <f t="shared" ref="CC10:CC26" si="17">BQ10/$BT10</f>
        <v>0.66666666666666663</v>
      </c>
      <c r="CD10" s="24">
        <f t="shared" ref="CD10:CD26" si="18">BR10/$BT10</f>
        <v>0.33333333333333331</v>
      </c>
      <c r="CE10" s="24">
        <f t="shared" ref="CE10:CE26" si="19">BS10/$BT10</f>
        <v>0</v>
      </c>
    </row>
    <row r="11" spans="1:83" ht="20.100000000000001" customHeight="1" x14ac:dyDescent="0.3">
      <c r="A11" s="329"/>
      <c r="B11" s="86" t="s">
        <v>78</v>
      </c>
      <c r="C11" s="84"/>
      <c r="D11" s="82" t="s">
        <v>225</v>
      </c>
      <c r="E11" s="214">
        <v>94</v>
      </c>
      <c r="F11" s="214">
        <v>87</v>
      </c>
      <c r="G11" s="214">
        <v>96</v>
      </c>
      <c r="H11" s="214">
        <v>97</v>
      </c>
      <c r="I11" s="214">
        <v>93</v>
      </c>
      <c r="J11" s="214">
        <v>97</v>
      </c>
      <c r="K11" s="214">
        <v>91</v>
      </c>
      <c r="L11" s="215"/>
      <c r="M11" s="215"/>
      <c r="N11" s="215"/>
      <c r="O11" s="216"/>
      <c r="P11" s="217"/>
      <c r="Q11" s="217"/>
      <c r="R11" s="217"/>
      <c r="S11" s="217"/>
      <c r="T11" s="218"/>
      <c r="U11" s="219"/>
      <c r="V11" s="219"/>
      <c r="W11" s="219"/>
      <c r="X11" s="219"/>
      <c r="Y11" s="219"/>
      <c r="Z11" s="219"/>
      <c r="AA11" s="338"/>
      <c r="AB11" s="221"/>
      <c r="AC11" s="219"/>
      <c r="AD11" s="219"/>
      <c r="AE11" s="219"/>
      <c r="AF11" s="219"/>
      <c r="AG11" s="220"/>
      <c r="AH11" s="224"/>
      <c r="AI11" s="224"/>
      <c r="AJ11" s="219"/>
      <c r="AK11" s="219"/>
      <c r="AL11" s="219"/>
      <c r="AM11" s="219"/>
      <c r="AN11" s="220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162">
        <f t="shared" si="2"/>
        <v>93.5</v>
      </c>
      <c r="BI11" s="163" t="str">
        <f t="shared" si="3"/>
        <v>св</v>
      </c>
      <c r="BJ11" s="163" t="str">
        <f t="shared" si="4"/>
        <v>св</v>
      </c>
      <c r="BK11" s="163"/>
      <c r="BL11" s="163"/>
      <c r="BM11" s="163"/>
      <c r="BN11" s="163"/>
      <c r="BO11" s="163"/>
      <c r="BP11" s="163">
        <f t="shared" si="5"/>
        <v>93.5</v>
      </c>
      <c r="BQ11" s="26">
        <f t="shared" si="6"/>
        <v>5</v>
      </c>
      <c r="BR11" s="26">
        <f t="shared" si="7"/>
        <v>1</v>
      </c>
      <c r="BS11" s="26">
        <f t="shared" si="8"/>
        <v>0</v>
      </c>
      <c r="BT11" s="26">
        <f t="shared" si="9"/>
        <v>6</v>
      </c>
      <c r="BU11" s="27">
        <f t="shared" si="10"/>
        <v>83.333333333333343</v>
      </c>
      <c r="BW11" s="341">
        <f t="shared" si="11"/>
        <v>85.714285714285708</v>
      </c>
      <c r="BX11" s="341">
        <f t="shared" si="12"/>
        <v>14.285714285714285</v>
      </c>
      <c r="BY11" s="341">
        <f t="shared" si="13"/>
        <v>0</v>
      </c>
      <c r="BZ11" s="341">
        <f t="shared" si="14"/>
        <v>0</v>
      </c>
      <c r="CA11" s="341">
        <f t="shared" si="15"/>
        <v>0</v>
      </c>
      <c r="CB11" s="24"/>
      <c r="CC11" s="24">
        <f t="shared" si="17"/>
        <v>0.83333333333333337</v>
      </c>
      <c r="CD11" s="24">
        <f t="shared" si="18"/>
        <v>0.16666666666666666</v>
      </c>
      <c r="CE11" s="24">
        <f t="shared" si="19"/>
        <v>0</v>
      </c>
    </row>
    <row r="12" spans="1:83" ht="20.100000000000001" customHeight="1" x14ac:dyDescent="0.3">
      <c r="A12" s="329"/>
      <c r="B12" s="86" t="s">
        <v>79</v>
      </c>
      <c r="C12" s="84"/>
      <c r="D12" s="82" t="s">
        <v>225</v>
      </c>
      <c r="E12" s="214">
        <v>90</v>
      </c>
      <c r="F12" s="214">
        <v>92</v>
      </c>
      <c r="G12" s="214">
        <v>60</v>
      </c>
      <c r="H12" s="214">
        <v>97</v>
      </c>
      <c r="I12" s="214">
        <v>90</v>
      </c>
      <c r="J12" s="214">
        <v>90</v>
      </c>
      <c r="K12" s="214">
        <v>94</v>
      </c>
      <c r="L12" s="215"/>
      <c r="M12" s="215"/>
      <c r="N12" s="215"/>
      <c r="O12" s="216"/>
      <c r="P12" s="217"/>
      <c r="Q12" s="217"/>
      <c r="R12" s="217"/>
      <c r="S12" s="217"/>
      <c r="T12" s="218"/>
      <c r="U12" s="219"/>
      <c r="V12" s="219"/>
      <c r="W12" s="219"/>
      <c r="X12" s="219"/>
      <c r="Y12" s="219"/>
      <c r="Z12" s="219"/>
      <c r="AA12" s="338"/>
      <c r="AB12" s="221"/>
      <c r="AC12" s="219"/>
      <c r="AD12" s="219"/>
      <c r="AE12" s="219"/>
      <c r="AF12" s="219"/>
      <c r="AG12" s="220"/>
      <c r="AH12" s="224"/>
      <c r="AI12" s="224"/>
      <c r="AJ12" s="219"/>
      <c r="AK12" s="219"/>
      <c r="AL12" s="219"/>
      <c r="AM12" s="219"/>
      <c r="AN12" s="220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162">
        <f t="shared" si="2"/>
        <v>87.166666666666671</v>
      </c>
      <c r="BI12" s="163" t="str">
        <f t="shared" si="3"/>
        <v>св</v>
      </c>
      <c r="BJ12" s="163" t="str">
        <f t="shared" si="4"/>
        <v>св</v>
      </c>
      <c r="BK12" s="163"/>
      <c r="BL12" s="163"/>
      <c r="BM12" s="163"/>
      <c r="BN12" s="163"/>
      <c r="BO12" s="163"/>
      <c r="BP12" s="163">
        <f t="shared" si="5"/>
        <v>87.166666666666671</v>
      </c>
      <c r="BQ12" s="26">
        <f t="shared" si="6"/>
        <v>5</v>
      </c>
      <c r="BR12" s="26">
        <f t="shared" si="7"/>
        <v>0</v>
      </c>
      <c r="BS12" s="26">
        <f t="shared" si="8"/>
        <v>1</v>
      </c>
      <c r="BT12" s="26">
        <f t="shared" si="9"/>
        <v>6</v>
      </c>
      <c r="BU12" s="27">
        <f t="shared" si="10"/>
        <v>83.333333333333343</v>
      </c>
      <c r="BW12" s="341">
        <f t="shared" si="11"/>
        <v>85.714285714285708</v>
      </c>
      <c r="BX12" s="341">
        <f t="shared" si="12"/>
        <v>0</v>
      </c>
      <c r="BY12" s="341">
        <f t="shared" si="13"/>
        <v>0</v>
      </c>
      <c r="BZ12" s="341">
        <f t="shared" si="14"/>
        <v>0</v>
      </c>
      <c r="CA12" s="341">
        <f t="shared" si="15"/>
        <v>14.285714285714285</v>
      </c>
      <c r="CB12" s="24"/>
      <c r="CC12" s="24">
        <f t="shared" si="17"/>
        <v>0.83333333333333337</v>
      </c>
      <c r="CD12" s="24">
        <f t="shared" si="18"/>
        <v>0</v>
      </c>
      <c r="CE12" s="24">
        <f t="shared" si="19"/>
        <v>0.16666666666666666</v>
      </c>
    </row>
    <row r="13" spans="1:83" ht="20.100000000000001" customHeight="1" x14ac:dyDescent="0.3">
      <c r="A13" s="329"/>
      <c r="B13" s="86" t="s">
        <v>81</v>
      </c>
      <c r="C13" s="84" t="s">
        <v>17</v>
      </c>
      <c r="D13" s="82" t="s">
        <v>225</v>
      </c>
      <c r="E13" s="214">
        <v>92</v>
      </c>
      <c r="F13" s="214">
        <v>80</v>
      </c>
      <c r="G13" s="214">
        <v>93</v>
      </c>
      <c r="H13" s="214">
        <v>95</v>
      </c>
      <c r="I13" s="214">
        <v>90</v>
      </c>
      <c r="J13" s="214">
        <v>80</v>
      </c>
      <c r="K13" s="214">
        <v>85</v>
      </c>
      <c r="L13" s="215"/>
      <c r="M13" s="215"/>
      <c r="N13" s="215"/>
      <c r="O13" s="216"/>
      <c r="P13" s="217"/>
      <c r="Q13" s="217"/>
      <c r="R13" s="217"/>
      <c r="S13" s="217"/>
      <c r="T13" s="218"/>
      <c r="U13" s="219"/>
      <c r="V13" s="219"/>
      <c r="W13" s="219"/>
      <c r="X13" s="219"/>
      <c r="Y13" s="219"/>
      <c r="Z13" s="219"/>
      <c r="AA13" s="338"/>
      <c r="AB13" s="221"/>
      <c r="AC13" s="219"/>
      <c r="AD13" s="219"/>
      <c r="AE13" s="219"/>
      <c r="AF13" s="219"/>
      <c r="AG13" s="220"/>
      <c r="AH13" s="224"/>
      <c r="AI13" s="224"/>
      <c r="AJ13" s="219"/>
      <c r="AK13" s="219"/>
      <c r="AL13" s="219"/>
      <c r="AM13" s="219"/>
      <c r="AN13" s="220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162">
        <f t="shared" si="2"/>
        <v>87.166666666666671</v>
      </c>
      <c r="BI13" s="163" t="str">
        <f t="shared" si="3"/>
        <v>св</v>
      </c>
      <c r="BJ13" s="163" t="str">
        <f t="shared" si="4"/>
        <v>св</v>
      </c>
      <c r="BK13" s="163"/>
      <c r="BL13" s="163"/>
      <c r="BM13" s="163"/>
      <c r="BN13" s="163"/>
      <c r="BO13" s="163"/>
      <c r="BP13" s="163">
        <f t="shared" si="5"/>
        <v>87.166666666666671</v>
      </c>
      <c r="BQ13" s="26">
        <f t="shared" si="6"/>
        <v>3</v>
      </c>
      <c r="BR13" s="26">
        <f t="shared" si="7"/>
        <v>3</v>
      </c>
      <c r="BS13" s="26">
        <f t="shared" si="8"/>
        <v>0</v>
      </c>
      <c r="BT13" s="26">
        <f t="shared" si="9"/>
        <v>6</v>
      </c>
      <c r="BU13" s="27">
        <f t="shared" si="10"/>
        <v>50</v>
      </c>
      <c r="BW13" s="341">
        <f t="shared" si="11"/>
        <v>57.142857142857139</v>
      </c>
      <c r="BX13" s="341">
        <f t="shared" si="12"/>
        <v>14.285714285714285</v>
      </c>
      <c r="BY13" s="341">
        <f t="shared" si="13"/>
        <v>28.571428571428569</v>
      </c>
      <c r="BZ13" s="341">
        <f t="shared" si="14"/>
        <v>0</v>
      </c>
      <c r="CA13" s="341">
        <f t="shared" si="15"/>
        <v>0</v>
      </c>
      <c r="CB13" s="24"/>
      <c r="CC13" s="24">
        <f t="shared" si="17"/>
        <v>0.5</v>
      </c>
      <c r="CD13" s="24">
        <f t="shared" si="18"/>
        <v>0.5</v>
      </c>
      <c r="CE13" s="24">
        <f t="shared" si="19"/>
        <v>0</v>
      </c>
    </row>
    <row r="14" spans="1:83" ht="20.100000000000001" customHeight="1" x14ac:dyDescent="0.3">
      <c r="A14" s="329"/>
      <c r="B14" s="86" t="s">
        <v>82</v>
      </c>
      <c r="C14" s="84"/>
      <c r="D14" s="82" t="s">
        <v>225</v>
      </c>
      <c r="E14" s="214">
        <v>75</v>
      </c>
      <c r="F14" s="214">
        <v>76</v>
      </c>
      <c r="G14" s="214">
        <v>90</v>
      </c>
      <c r="H14" s="214">
        <v>94</v>
      </c>
      <c r="I14" s="214">
        <v>85</v>
      </c>
      <c r="J14" s="214">
        <v>72</v>
      </c>
      <c r="K14" s="214">
        <v>84</v>
      </c>
      <c r="L14" s="215"/>
      <c r="M14" s="215"/>
      <c r="N14" s="215"/>
      <c r="O14" s="216"/>
      <c r="P14" s="217"/>
      <c r="Q14" s="217"/>
      <c r="R14" s="217"/>
      <c r="S14" s="217"/>
      <c r="T14" s="218"/>
      <c r="U14" s="219"/>
      <c r="V14" s="219"/>
      <c r="W14" s="219"/>
      <c r="X14" s="219"/>
      <c r="Y14" s="219"/>
      <c r="Z14" s="219"/>
      <c r="AA14" s="338"/>
      <c r="AB14" s="221"/>
      <c r="AC14" s="219"/>
      <c r="AD14" s="219"/>
      <c r="AE14" s="219"/>
      <c r="AF14" s="219"/>
      <c r="AG14" s="220"/>
      <c r="AH14" s="224"/>
      <c r="AI14" s="224"/>
      <c r="AJ14" s="219"/>
      <c r="AK14" s="219"/>
      <c r="AL14" s="219"/>
      <c r="AM14" s="219"/>
      <c r="AN14" s="220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162">
        <f t="shared" si="2"/>
        <v>83.5</v>
      </c>
      <c r="BI14" s="163" t="str">
        <f t="shared" si="3"/>
        <v>св</v>
      </c>
      <c r="BJ14" s="163" t="str">
        <f t="shared" si="4"/>
        <v>св</v>
      </c>
      <c r="BK14" s="163"/>
      <c r="BL14" s="163"/>
      <c r="BM14" s="163"/>
      <c r="BN14" s="163"/>
      <c r="BO14" s="163"/>
      <c r="BP14" s="163">
        <f t="shared" si="5"/>
        <v>83.5</v>
      </c>
      <c r="BQ14" s="26">
        <f t="shared" si="6"/>
        <v>2</v>
      </c>
      <c r="BR14" s="26">
        <f t="shared" si="7"/>
        <v>3</v>
      </c>
      <c r="BS14" s="26">
        <f t="shared" si="8"/>
        <v>1</v>
      </c>
      <c r="BT14" s="26">
        <f t="shared" si="9"/>
        <v>6</v>
      </c>
      <c r="BU14" s="27">
        <f t="shared" si="10"/>
        <v>33.333333333333329</v>
      </c>
      <c r="BW14" s="341">
        <f t="shared" si="11"/>
        <v>28.571428571428569</v>
      </c>
      <c r="BX14" s="341">
        <f t="shared" si="12"/>
        <v>28.571428571428569</v>
      </c>
      <c r="BY14" s="341">
        <f t="shared" si="13"/>
        <v>28.571428571428569</v>
      </c>
      <c r="BZ14" s="341">
        <f t="shared" si="14"/>
        <v>14.285714285714285</v>
      </c>
      <c r="CA14" s="341">
        <f t="shared" si="15"/>
        <v>0</v>
      </c>
      <c r="CB14" s="24"/>
      <c r="CC14" s="24">
        <f t="shared" si="17"/>
        <v>0.33333333333333331</v>
      </c>
      <c r="CD14" s="24">
        <f t="shared" si="18"/>
        <v>0.5</v>
      </c>
      <c r="CE14" s="24">
        <f t="shared" si="19"/>
        <v>0.16666666666666666</v>
      </c>
    </row>
    <row r="15" spans="1:83" ht="19.5" hidden="1" customHeight="1" x14ac:dyDescent="0.3">
      <c r="A15" s="329"/>
      <c r="B15" s="86"/>
      <c r="C15" s="84"/>
      <c r="D15" s="82"/>
      <c r="E15" s="214"/>
      <c r="F15" s="214"/>
      <c r="G15" s="214"/>
      <c r="H15" s="214"/>
      <c r="I15" s="214"/>
      <c r="J15" s="214"/>
      <c r="K15" s="214"/>
      <c r="L15" s="215"/>
      <c r="M15" s="215"/>
      <c r="N15" s="215"/>
      <c r="O15" s="216"/>
      <c r="P15" s="217"/>
      <c r="Q15" s="217"/>
      <c r="R15" s="217"/>
      <c r="S15" s="217"/>
      <c r="T15" s="218"/>
      <c r="U15" s="219"/>
      <c r="V15" s="219"/>
      <c r="W15" s="219"/>
      <c r="X15" s="219"/>
      <c r="Y15" s="219"/>
      <c r="Z15" s="219"/>
      <c r="AA15" s="338"/>
      <c r="AB15" s="221"/>
      <c r="AC15" s="219"/>
      <c r="AD15" s="219"/>
      <c r="AE15" s="219"/>
      <c r="AF15" s="219"/>
      <c r="AG15" s="220"/>
      <c r="AH15" s="224"/>
      <c r="AI15" s="224"/>
      <c r="AJ15" s="219"/>
      <c r="AK15" s="219"/>
      <c r="AL15" s="219"/>
      <c r="AM15" s="219"/>
      <c r="AN15" s="220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162" t="str">
        <f t="shared" si="2"/>
        <v>св</v>
      </c>
      <c r="BI15" s="163" t="str">
        <f t="shared" si="3"/>
        <v>св</v>
      </c>
      <c r="BJ15" s="163" t="str">
        <f t="shared" si="4"/>
        <v>св</v>
      </c>
      <c r="BK15" s="163"/>
      <c r="BL15" s="163"/>
      <c r="BM15" s="163"/>
      <c r="BN15" s="163"/>
      <c r="BO15" s="163"/>
      <c r="BP15" s="163" t="str">
        <f t="shared" si="5"/>
        <v>св</v>
      </c>
      <c r="BQ15" s="26">
        <f t="shared" si="6"/>
        <v>0</v>
      </c>
      <c r="BR15" s="26">
        <f t="shared" si="7"/>
        <v>0</v>
      </c>
      <c r="BS15" s="26">
        <f t="shared" si="8"/>
        <v>0</v>
      </c>
      <c r="BT15" s="26">
        <f t="shared" si="9"/>
        <v>0</v>
      </c>
      <c r="BU15" s="27" t="e">
        <f t="shared" si="10"/>
        <v>#DIV/0!</v>
      </c>
      <c r="BW15" s="341" t="e">
        <f t="shared" si="11"/>
        <v>#DIV/0!</v>
      </c>
      <c r="BX15" s="341" t="e">
        <f t="shared" si="12"/>
        <v>#DIV/0!</v>
      </c>
      <c r="BY15" s="341" t="e">
        <f t="shared" si="13"/>
        <v>#DIV/0!</v>
      </c>
      <c r="BZ15" s="341" t="e">
        <f t="shared" si="14"/>
        <v>#DIV/0!</v>
      </c>
      <c r="CA15" s="341" t="e">
        <f t="shared" si="15"/>
        <v>#DIV/0!</v>
      </c>
      <c r="CB15" s="24"/>
      <c r="CC15" s="24" t="e">
        <f t="shared" si="17"/>
        <v>#DIV/0!</v>
      </c>
      <c r="CD15" s="24" t="e">
        <f t="shared" si="18"/>
        <v>#DIV/0!</v>
      </c>
      <c r="CE15" s="24" t="e">
        <f t="shared" si="19"/>
        <v>#DIV/0!</v>
      </c>
    </row>
    <row r="16" spans="1:83" ht="20.100000000000001" hidden="1" customHeight="1" x14ac:dyDescent="0.3">
      <c r="A16" s="329"/>
      <c r="B16" s="86"/>
      <c r="C16" s="84"/>
      <c r="D16" s="82"/>
      <c r="E16" s="214"/>
      <c r="F16" s="214"/>
      <c r="G16" s="214"/>
      <c r="H16" s="214"/>
      <c r="I16" s="214"/>
      <c r="J16" s="214"/>
      <c r="K16" s="214"/>
      <c r="L16" s="215"/>
      <c r="M16" s="215"/>
      <c r="N16" s="215"/>
      <c r="O16" s="216"/>
      <c r="P16" s="217"/>
      <c r="Q16" s="217"/>
      <c r="R16" s="217"/>
      <c r="S16" s="217"/>
      <c r="T16" s="218"/>
      <c r="U16" s="219"/>
      <c r="V16" s="219"/>
      <c r="W16" s="219"/>
      <c r="X16" s="219"/>
      <c r="Y16" s="219"/>
      <c r="Z16" s="219"/>
      <c r="AA16" s="338"/>
      <c r="AB16" s="221"/>
      <c r="AC16" s="221"/>
      <c r="AD16" s="219"/>
      <c r="AE16" s="219"/>
      <c r="AF16" s="219"/>
      <c r="AG16" s="219"/>
      <c r="AH16" s="220"/>
      <c r="AI16" s="224"/>
      <c r="AJ16" s="219"/>
      <c r="AK16" s="219"/>
      <c r="AL16" s="219"/>
      <c r="AM16" s="219"/>
      <c r="AN16" s="220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162" t="str">
        <f t="shared" si="2"/>
        <v>св</v>
      </c>
      <c r="BI16" s="163" t="str">
        <f t="shared" si="3"/>
        <v>св</v>
      </c>
      <c r="BJ16" s="163" t="str">
        <f t="shared" si="4"/>
        <v>св</v>
      </c>
      <c r="BK16" s="163"/>
      <c r="BL16" s="163"/>
      <c r="BM16" s="163"/>
      <c r="BN16" s="163"/>
      <c r="BO16" s="163"/>
      <c r="BP16" s="163" t="str">
        <f t="shared" si="5"/>
        <v>св</v>
      </c>
      <c r="BQ16" s="26">
        <f t="shared" si="6"/>
        <v>0</v>
      </c>
      <c r="BR16" s="26">
        <f t="shared" si="7"/>
        <v>0</v>
      </c>
      <c r="BS16" s="26">
        <f t="shared" si="8"/>
        <v>0</v>
      </c>
      <c r="BT16" s="26">
        <f t="shared" si="9"/>
        <v>0</v>
      </c>
      <c r="BU16" s="27" t="e">
        <f t="shared" si="10"/>
        <v>#DIV/0!</v>
      </c>
      <c r="BW16" s="341" t="e">
        <f t="shared" si="11"/>
        <v>#DIV/0!</v>
      </c>
      <c r="BX16" s="341" t="e">
        <f t="shared" si="12"/>
        <v>#DIV/0!</v>
      </c>
      <c r="BY16" s="341" t="e">
        <f t="shared" si="13"/>
        <v>#DIV/0!</v>
      </c>
      <c r="BZ16" s="341" t="e">
        <f t="shared" si="14"/>
        <v>#DIV/0!</v>
      </c>
      <c r="CA16" s="341" t="e">
        <f t="shared" si="15"/>
        <v>#DIV/0!</v>
      </c>
      <c r="CB16" s="24"/>
      <c r="CC16" s="24" t="e">
        <f t="shared" si="17"/>
        <v>#DIV/0!</v>
      </c>
      <c r="CD16" s="24" t="e">
        <f t="shared" si="18"/>
        <v>#DIV/0!</v>
      </c>
      <c r="CE16" s="24" t="e">
        <f t="shared" si="19"/>
        <v>#DIV/0!</v>
      </c>
    </row>
    <row r="17" spans="1:83" ht="20.100000000000001" hidden="1" customHeight="1" thickBot="1" x14ac:dyDescent="0.35">
      <c r="A17" s="329"/>
      <c r="B17" s="86"/>
      <c r="C17" s="84"/>
      <c r="D17" s="82"/>
      <c r="E17" s="214"/>
      <c r="F17" s="214"/>
      <c r="G17" s="214"/>
      <c r="H17" s="214"/>
      <c r="I17" s="214"/>
      <c r="J17" s="214"/>
      <c r="K17" s="214"/>
      <c r="L17" s="215"/>
      <c r="M17" s="215"/>
      <c r="N17" s="215"/>
      <c r="O17" s="216"/>
      <c r="P17" s="217"/>
      <c r="Q17" s="217"/>
      <c r="R17" s="217"/>
      <c r="S17" s="217"/>
      <c r="T17" s="218"/>
      <c r="U17" s="219"/>
      <c r="V17" s="219"/>
      <c r="W17" s="219"/>
      <c r="X17" s="219"/>
      <c r="Y17" s="219"/>
      <c r="Z17" s="219"/>
      <c r="AA17" s="338"/>
      <c r="AB17" s="221"/>
      <c r="AC17" s="219"/>
      <c r="AD17" s="219"/>
      <c r="AE17" s="219"/>
      <c r="AF17" s="219"/>
      <c r="AG17" s="220"/>
      <c r="AH17" s="224"/>
      <c r="AI17" s="224"/>
      <c r="AJ17" s="219"/>
      <c r="AK17" s="219"/>
      <c r="AL17" s="219"/>
      <c r="AM17" s="219"/>
      <c r="AN17" s="220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162" t="str">
        <f t="shared" si="2"/>
        <v>св</v>
      </c>
      <c r="BI17" s="163" t="str">
        <f t="shared" si="3"/>
        <v>св</v>
      </c>
      <c r="BJ17" s="163" t="str">
        <f t="shared" si="4"/>
        <v>св</v>
      </c>
      <c r="BK17" s="163"/>
      <c r="BL17" s="163"/>
      <c r="BM17" s="163"/>
      <c r="BN17" s="163"/>
      <c r="BO17" s="163"/>
      <c r="BP17" s="163" t="str">
        <f t="shared" si="5"/>
        <v>св</v>
      </c>
      <c r="BQ17" s="26">
        <f t="shared" si="6"/>
        <v>0</v>
      </c>
      <c r="BR17" s="26">
        <f t="shared" si="7"/>
        <v>0</v>
      </c>
      <c r="BS17" s="26">
        <f t="shared" si="8"/>
        <v>0</v>
      </c>
      <c r="BT17" s="26">
        <f t="shared" si="9"/>
        <v>0</v>
      </c>
      <c r="BU17" s="27" t="e">
        <f t="shared" si="10"/>
        <v>#DIV/0!</v>
      </c>
      <c r="BW17" s="341" t="e">
        <f t="shared" si="11"/>
        <v>#DIV/0!</v>
      </c>
      <c r="BX17" s="341" t="e">
        <f t="shared" si="12"/>
        <v>#DIV/0!</v>
      </c>
      <c r="BY17" s="341" t="e">
        <f t="shared" si="13"/>
        <v>#DIV/0!</v>
      </c>
      <c r="BZ17" s="341" t="e">
        <f t="shared" si="14"/>
        <v>#DIV/0!</v>
      </c>
      <c r="CA17" s="341" t="e">
        <f t="shared" si="15"/>
        <v>#DIV/0!</v>
      </c>
      <c r="CB17" s="24"/>
      <c r="CC17" s="24" t="e">
        <f t="shared" si="17"/>
        <v>#DIV/0!</v>
      </c>
      <c r="CD17" s="24" t="e">
        <f t="shared" si="18"/>
        <v>#DIV/0!</v>
      </c>
      <c r="CE17" s="24" t="e">
        <f t="shared" si="19"/>
        <v>#DIV/0!</v>
      </c>
    </row>
    <row r="18" spans="1:83" ht="20.100000000000001" hidden="1" customHeight="1" x14ac:dyDescent="0.3">
      <c r="A18" s="25">
        <v>5</v>
      </c>
      <c r="B18" s="86"/>
      <c r="C18" s="84"/>
      <c r="D18" s="82"/>
      <c r="E18" s="214"/>
      <c r="F18" s="214"/>
      <c r="G18" s="214"/>
      <c r="H18" s="214"/>
      <c r="I18" s="214"/>
      <c r="J18" s="214"/>
      <c r="K18" s="214"/>
      <c r="L18" s="215"/>
      <c r="M18" s="215"/>
      <c r="N18" s="215"/>
      <c r="O18" s="216"/>
      <c r="P18" s="217"/>
      <c r="Q18" s="217"/>
      <c r="R18" s="217"/>
      <c r="S18" s="217"/>
      <c r="T18" s="218"/>
      <c r="U18" s="219"/>
      <c r="V18" s="219"/>
      <c r="W18" s="219"/>
      <c r="X18" s="219"/>
      <c r="Y18" s="219"/>
      <c r="Z18" s="219"/>
      <c r="AA18" s="338"/>
      <c r="AB18" s="221"/>
      <c r="AC18" s="219"/>
      <c r="AD18" s="219"/>
      <c r="AE18" s="219"/>
      <c r="AF18" s="219"/>
      <c r="AG18" s="220"/>
      <c r="AH18" s="224"/>
      <c r="AI18" s="224"/>
      <c r="AJ18" s="219"/>
      <c r="AK18" s="219"/>
      <c r="AL18" s="219"/>
      <c r="AM18" s="219"/>
      <c r="AN18" s="220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162" t="str">
        <f t="shared" si="2"/>
        <v>св</v>
      </c>
      <c r="BI18" s="163" t="str">
        <f t="shared" si="3"/>
        <v>св</v>
      </c>
      <c r="BJ18" s="163" t="str">
        <f t="shared" si="4"/>
        <v>св</v>
      </c>
      <c r="BK18" s="163"/>
      <c r="BL18" s="163"/>
      <c r="BM18" s="163"/>
      <c r="BN18" s="163"/>
      <c r="BO18" s="163"/>
      <c r="BP18" s="163" t="str">
        <f t="shared" si="5"/>
        <v>св</v>
      </c>
      <c r="BQ18" s="26">
        <f t="shared" si="6"/>
        <v>0</v>
      </c>
      <c r="BR18" s="26">
        <f t="shared" si="7"/>
        <v>0</v>
      </c>
      <c r="BS18" s="26">
        <f t="shared" si="8"/>
        <v>0</v>
      </c>
      <c r="BT18" s="26">
        <f t="shared" si="9"/>
        <v>0</v>
      </c>
      <c r="BU18" s="27" t="e">
        <f t="shared" si="10"/>
        <v>#DIV/0!</v>
      </c>
      <c r="BW18" s="341" t="e">
        <f t="shared" si="11"/>
        <v>#DIV/0!</v>
      </c>
      <c r="BX18" s="341" t="e">
        <f t="shared" si="12"/>
        <v>#DIV/0!</v>
      </c>
      <c r="BY18" s="341" t="e">
        <f t="shared" si="13"/>
        <v>#DIV/0!</v>
      </c>
      <c r="BZ18" s="341" t="e">
        <f t="shared" si="14"/>
        <v>#DIV/0!</v>
      </c>
      <c r="CA18" s="341" t="e">
        <f t="shared" si="15"/>
        <v>#DIV/0!</v>
      </c>
      <c r="CB18" s="24"/>
      <c r="CC18" s="24" t="e">
        <f t="shared" si="17"/>
        <v>#DIV/0!</v>
      </c>
      <c r="CD18" s="24" t="e">
        <f t="shared" si="18"/>
        <v>#DIV/0!</v>
      </c>
      <c r="CE18" s="24" t="e">
        <f t="shared" si="19"/>
        <v>#DIV/0!</v>
      </c>
    </row>
    <row r="19" spans="1:83" ht="20.100000000000001" hidden="1" customHeight="1" x14ac:dyDescent="0.3">
      <c r="A19" s="28">
        <v>7</v>
      </c>
      <c r="B19" s="86"/>
      <c r="C19" s="84"/>
      <c r="D19" s="82"/>
      <c r="E19" s="214"/>
      <c r="F19" s="214"/>
      <c r="G19" s="214"/>
      <c r="H19" s="214"/>
      <c r="I19" s="214"/>
      <c r="J19" s="214"/>
      <c r="K19" s="214"/>
      <c r="L19" s="215"/>
      <c r="M19" s="215"/>
      <c r="N19" s="215"/>
      <c r="O19" s="216"/>
      <c r="P19" s="217"/>
      <c r="Q19" s="217"/>
      <c r="R19" s="217"/>
      <c r="S19" s="217"/>
      <c r="T19" s="218"/>
      <c r="U19" s="219"/>
      <c r="V19" s="219"/>
      <c r="W19" s="219"/>
      <c r="X19" s="219"/>
      <c r="Y19" s="219"/>
      <c r="Z19" s="219"/>
      <c r="AA19" s="338"/>
      <c r="AB19" s="221"/>
      <c r="AC19" s="221"/>
      <c r="AD19" s="219"/>
      <c r="AE19" s="219"/>
      <c r="AF19" s="219"/>
      <c r="AG19" s="219"/>
      <c r="AH19" s="220"/>
      <c r="AI19" s="224"/>
      <c r="AJ19" s="219"/>
      <c r="AK19" s="219"/>
      <c r="AL19" s="219"/>
      <c r="AM19" s="219"/>
      <c r="AN19" s="220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162" t="str">
        <f t="shared" si="2"/>
        <v>св</v>
      </c>
      <c r="BI19" s="163" t="str">
        <f t="shared" si="3"/>
        <v>св</v>
      </c>
      <c r="BJ19" s="163" t="str">
        <f t="shared" si="4"/>
        <v>св</v>
      </c>
      <c r="BK19" s="163"/>
      <c r="BL19" s="163"/>
      <c r="BM19" s="163"/>
      <c r="BN19" s="163"/>
      <c r="BO19" s="163"/>
      <c r="BP19" s="163" t="str">
        <f t="shared" si="5"/>
        <v>св</v>
      </c>
      <c r="BQ19" s="26">
        <f t="shared" si="6"/>
        <v>0</v>
      </c>
      <c r="BR19" s="26">
        <f t="shared" si="7"/>
        <v>0</v>
      </c>
      <c r="BS19" s="26">
        <f t="shared" si="8"/>
        <v>0</v>
      </c>
      <c r="BT19" s="26">
        <f t="shared" si="9"/>
        <v>0</v>
      </c>
      <c r="BU19" s="27" t="e">
        <f t="shared" si="10"/>
        <v>#DIV/0!</v>
      </c>
      <c r="BW19" s="341" t="e">
        <f t="shared" si="11"/>
        <v>#DIV/0!</v>
      </c>
      <c r="BX19" s="341" t="e">
        <f t="shared" si="12"/>
        <v>#DIV/0!</v>
      </c>
      <c r="BY19" s="341" t="e">
        <f t="shared" si="13"/>
        <v>#DIV/0!</v>
      </c>
      <c r="BZ19" s="341" t="e">
        <f t="shared" si="14"/>
        <v>#DIV/0!</v>
      </c>
      <c r="CA19" s="341" t="e">
        <f t="shared" si="15"/>
        <v>#DIV/0!</v>
      </c>
      <c r="CB19" s="24"/>
      <c r="CC19" s="24" t="e">
        <f t="shared" si="17"/>
        <v>#DIV/0!</v>
      </c>
      <c r="CD19" s="24" t="e">
        <f t="shared" si="18"/>
        <v>#DIV/0!</v>
      </c>
      <c r="CE19" s="24" t="e">
        <f t="shared" si="19"/>
        <v>#DIV/0!</v>
      </c>
    </row>
    <row r="20" spans="1:83" ht="20.100000000000001" hidden="1" customHeight="1" thickBot="1" x14ac:dyDescent="0.35">
      <c r="A20" s="329"/>
      <c r="B20" s="86"/>
      <c r="C20" s="84"/>
      <c r="D20" s="82"/>
      <c r="E20" s="214"/>
      <c r="F20" s="214"/>
      <c r="G20" s="214"/>
      <c r="H20" s="214"/>
      <c r="I20" s="214"/>
      <c r="J20" s="214"/>
      <c r="K20" s="214"/>
      <c r="L20" s="215"/>
      <c r="M20" s="215"/>
      <c r="N20" s="215"/>
      <c r="O20" s="216"/>
      <c r="P20" s="217"/>
      <c r="Q20" s="217"/>
      <c r="R20" s="217"/>
      <c r="S20" s="217"/>
      <c r="T20" s="218"/>
      <c r="U20" s="219"/>
      <c r="V20" s="219"/>
      <c r="W20" s="219"/>
      <c r="X20" s="219"/>
      <c r="Y20" s="219"/>
      <c r="Z20" s="219"/>
      <c r="AA20" s="338"/>
      <c r="AB20" s="221"/>
      <c r="AC20" s="219"/>
      <c r="AD20" s="219"/>
      <c r="AE20" s="219"/>
      <c r="AF20" s="219"/>
      <c r="AG20" s="220"/>
      <c r="AH20" s="224"/>
      <c r="AI20" s="224"/>
      <c r="AJ20" s="219"/>
      <c r="AK20" s="219"/>
      <c r="AL20" s="219"/>
      <c r="AM20" s="219"/>
      <c r="AN20" s="220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162" t="str">
        <f t="shared" si="2"/>
        <v>св</v>
      </c>
      <c r="BI20" s="163" t="str">
        <f t="shared" si="3"/>
        <v>св</v>
      </c>
      <c r="BJ20" s="163" t="str">
        <f t="shared" si="4"/>
        <v>св</v>
      </c>
      <c r="BK20" s="163"/>
      <c r="BL20" s="163"/>
      <c r="BM20" s="163"/>
      <c r="BN20" s="163"/>
      <c r="BO20" s="163"/>
      <c r="BP20" s="163" t="str">
        <f t="shared" si="5"/>
        <v>св</v>
      </c>
      <c r="BQ20" s="26">
        <f t="shared" si="6"/>
        <v>0</v>
      </c>
      <c r="BR20" s="26">
        <f t="shared" si="7"/>
        <v>0</v>
      </c>
      <c r="BS20" s="26">
        <f t="shared" si="8"/>
        <v>0</v>
      </c>
      <c r="BT20" s="26">
        <f t="shared" si="9"/>
        <v>0</v>
      </c>
      <c r="BU20" s="27" t="e">
        <f t="shared" si="10"/>
        <v>#DIV/0!</v>
      </c>
      <c r="BW20" s="341" t="e">
        <f t="shared" si="11"/>
        <v>#DIV/0!</v>
      </c>
      <c r="BX20" s="341" t="e">
        <f t="shared" si="12"/>
        <v>#DIV/0!</v>
      </c>
      <c r="BY20" s="341" t="e">
        <f t="shared" si="13"/>
        <v>#DIV/0!</v>
      </c>
      <c r="BZ20" s="341" t="e">
        <f t="shared" si="14"/>
        <v>#DIV/0!</v>
      </c>
      <c r="CA20" s="341" t="e">
        <f t="shared" si="15"/>
        <v>#DIV/0!</v>
      </c>
      <c r="CB20" s="24"/>
      <c r="CC20" s="24" t="e">
        <f t="shared" si="17"/>
        <v>#DIV/0!</v>
      </c>
      <c r="CD20" s="24" t="e">
        <f t="shared" si="18"/>
        <v>#DIV/0!</v>
      </c>
      <c r="CE20" s="24" t="e">
        <f t="shared" si="19"/>
        <v>#DIV/0!</v>
      </c>
    </row>
    <row r="21" spans="1:83" ht="20.100000000000001" hidden="1" customHeight="1" x14ac:dyDescent="0.3">
      <c r="A21" s="25">
        <v>8</v>
      </c>
      <c r="B21" s="86"/>
      <c r="C21" s="84"/>
      <c r="D21" s="82"/>
      <c r="E21" s="214"/>
      <c r="F21" s="214"/>
      <c r="G21" s="214"/>
      <c r="H21" s="214"/>
      <c r="I21" s="214"/>
      <c r="J21" s="214"/>
      <c r="K21" s="214"/>
      <c r="L21" s="215"/>
      <c r="M21" s="215"/>
      <c r="N21" s="215"/>
      <c r="O21" s="216"/>
      <c r="P21" s="217"/>
      <c r="Q21" s="217"/>
      <c r="R21" s="217"/>
      <c r="S21" s="217"/>
      <c r="T21" s="218"/>
      <c r="U21" s="219"/>
      <c r="V21" s="219"/>
      <c r="W21" s="219"/>
      <c r="X21" s="219"/>
      <c r="Y21" s="219"/>
      <c r="Z21" s="219"/>
      <c r="AA21" s="338"/>
      <c r="AB21" s="221"/>
      <c r="AC21" s="219"/>
      <c r="AD21" s="219"/>
      <c r="AE21" s="219"/>
      <c r="AF21" s="219"/>
      <c r="AG21" s="220"/>
      <c r="AH21" s="224"/>
      <c r="AI21" s="224"/>
      <c r="AJ21" s="219"/>
      <c r="AK21" s="219"/>
      <c r="AL21" s="219"/>
      <c r="AM21" s="219"/>
      <c r="AN21" s="220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162" t="str">
        <f t="shared" si="2"/>
        <v>св</v>
      </c>
      <c r="BI21" s="163" t="str">
        <f t="shared" si="3"/>
        <v>св</v>
      </c>
      <c r="BJ21" s="163" t="str">
        <f t="shared" si="4"/>
        <v>св</v>
      </c>
      <c r="BK21" s="163"/>
      <c r="BL21" s="163"/>
      <c r="BM21" s="163"/>
      <c r="BN21" s="163"/>
      <c r="BO21" s="163"/>
      <c r="BP21" s="163" t="str">
        <f t="shared" si="5"/>
        <v>св</v>
      </c>
      <c r="BQ21" s="26">
        <f t="shared" si="6"/>
        <v>0</v>
      </c>
      <c r="BR21" s="26">
        <f t="shared" si="7"/>
        <v>0</v>
      </c>
      <c r="BS21" s="26">
        <f t="shared" si="8"/>
        <v>0</v>
      </c>
      <c r="BT21" s="26">
        <f t="shared" si="9"/>
        <v>0</v>
      </c>
      <c r="BU21" s="27" t="e">
        <f t="shared" si="10"/>
        <v>#DIV/0!</v>
      </c>
      <c r="BW21" s="341" t="e">
        <f t="shared" si="11"/>
        <v>#DIV/0!</v>
      </c>
      <c r="BX21" s="341" t="e">
        <f t="shared" si="12"/>
        <v>#DIV/0!</v>
      </c>
      <c r="BY21" s="341" t="e">
        <f t="shared" si="13"/>
        <v>#DIV/0!</v>
      </c>
      <c r="BZ21" s="341" t="e">
        <f t="shared" si="14"/>
        <v>#DIV/0!</v>
      </c>
      <c r="CA21" s="341" t="e">
        <f t="shared" si="15"/>
        <v>#DIV/0!</v>
      </c>
      <c r="CB21" s="24"/>
      <c r="CC21" s="24" t="e">
        <f t="shared" si="17"/>
        <v>#DIV/0!</v>
      </c>
      <c r="CD21" s="24" t="e">
        <f t="shared" si="18"/>
        <v>#DIV/0!</v>
      </c>
      <c r="CE21" s="24" t="e">
        <f t="shared" si="19"/>
        <v>#DIV/0!</v>
      </c>
    </row>
    <row r="22" spans="1:83" ht="20.100000000000001" hidden="1" customHeight="1" thickBot="1" x14ac:dyDescent="0.35">
      <c r="A22" s="28">
        <v>10</v>
      </c>
      <c r="B22" s="86"/>
      <c r="C22" s="84"/>
      <c r="D22" s="82"/>
      <c r="E22" s="214"/>
      <c r="F22" s="214"/>
      <c r="G22" s="214"/>
      <c r="H22" s="214"/>
      <c r="I22" s="214"/>
      <c r="J22" s="214"/>
      <c r="K22" s="214"/>
      <c r="L22" s="215"/>
      <c r="M22" s="215"/>
      <c r="N22" s="215"/>
      <c r="O22" s="216"/>
      <c r="P22" s="217"/>
      <c r="Q22" s="217"/>
      <c r="R22" s="217"/>
      <c r="S22" s="217"/>
      <c r="T22" s="218"/>
      <c r="U22" s="219"/>
      <c r="V22" s="219"/>
      <c r="W22" s="219"/>
      <c r="X22" s="219"/>
      <c r="Y22" s="219"/>
      <c r="Z22" s="219"/>
      <c r="AA22" s="338"/>
      <c r="AB22" s="221"/>
      <c r="AC22" s="219"/>
      <c r="AD22" s="219"/>
      <c r="AE22" s="219"/>
      <c r="AF22" s="219"/>
      <c r="AG22" s="220"/>
      <c r="AH22" s="224"/>
      <c r="AI22" s="224"/>
      <c r="AJ22" s="219"/>
      <c r="AK22" s="219"/>
      <c r="AL22" s="219"/>
      <c r="AM22" s="219"/>
      <c r="AN22" s="220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162" t="str">
        <f t="shared" si="2"/>
        <v>св</v>
      </c>
      <c r="BI22" s="163" t="str">
        <f t="shared" si="3"/>
        <v>св</v>
      </c>
      <c r="BJ22" s="163" t="str">
        <f t="shared" si="4"/>
        <v>св</v>
      </c>
      <c r="BK22" s="163"/>
      <c r="BL22" s="163"/>
      <c r="BM22" s="163"/>
      <c r="BN22" s="163"/>
      <c r="BO22" s="163"/>
      <c r="BP22" s="163" t="str">
        <f t="shared" si="5"/>
        <v>св</v>
      </c>
      <c r="BQ22" s="26">
        <f t="shared" si="6"/>
        <v>0</v>
      </c>
      <c r="BR22" s="26">
        <f t="shared" si="7"/>
        <v>0</v>
      </c>
      <c r="BS22" s="26">
        <f t="shared" si="8"/>
        <v>0</v>
      </c>
      <c r="BT22" s="26">
        <f t="shared" si="9"/>
        <v>0</v>
      </c>
      <c r="BU22" s="27" t="e">
        <f t="shared" si="10"/>
        <v>#DIV/0!</v>
      </c>
      <c r="BW22" s="341" t="e">
        <f t="shared" si="11"/>
        <v>#DIV/0!</v>
      </c>
      <c r="BX22" s="341" t="e">
        <f t="shared" si="12"/>
        <v>#DIV/0!</v>
      </c>
      <c r="BY22" s="341" t="e">
        <f t="shared" si="13"/>
        <v>#DIV/0!</v>
      </c>
      <c r="BZ22" s="341" t="e">
        <f t="shared" si="14"/>
        <v>#DIV/0!</v>
      </c>
      <c r="CA22" s="341" t="e">
        <f t="shared" si="15"/>
        <v>#DIV/0!</v>
      </c>
      <c r="CB22" s="24"/>
      <c r="CC22" s="24" t="e">
        <f t="shared" si="17"/>
        <v>#DIV/0!</v>
      </c>
      <c r="CD22" s="24" t="e">
        <f t="shared" si="18"/>
        <v>#DIV/0!</v>
      </c>
      <c r="CE22" s="24" t="e">
        <f t="shared" si="19"/>
        <v>#DIV/0!</v>
      </c>
    </row>
    <row r="23" spans="1:83" ht="20.100000000000001" hidden="1" customHeight="1" thickBot="1" x14ac:dyDescent="0.35">
      <c r="A23" s="25">
        <v>11</v>
      </c>
      <c r="B23" s="86"/>
      <c r="C23" s="84"/>
      <c r="D23" s="82"/>
      <c r="E23" s="214"/>
      <c r="F23" s="214"/>
      <c r="G23" s="214"/>
      <c r="H23" s="214"/>
      <c r="I23" s="214"/>
      <c r="J23" s="214"/>
      <c r="K23" s="214"/>
      <c r="L23" s="215"/>
      <c r="M23" s="215"/>
      <c r="N23" s="215"/>
      <c r="O23" s="216"/>
      <c r="P23" s="217"/>
      <c r="Q23" s="217"/>
      <c r="R23" s="217"/>
      <c r="S23" s="217"/>
      <c r="T23" s="218"/>
      <c r="U23" s="219"/>
      <c r="V23" s="219"/>
      <c r="W23" s="219"/>
      <c r="X23" s="219"/>
      <c r="Y23" s="219"/>
      <c r="Z23" s="219"/>
      <c r="AA23" s="338"/>
      <c r="AB23" s="221"/>
      <c r="AC23" s="219"/>
      <c r="AD23" s="219"/>
      <c r="AE23" s="219"/>
      <c r="AF23" s="219"/>
      <c r="AG23" s="220"/>
      <c r="AH23" s="224"/>
      <c r="AI23" s="224"/>
      <c r="AJ23" s="219"/>
      <c r="AK23" s="219"/>
      <c r="AL23" s="219"/>
      <c r="AM23" s="219"/>
      <c r="AN23" s="220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162" t="str">
        <f t="shared" si="2"/>
        <v>св</v>
      </c>
      <c r="BI23" s="163" t="str">
        <f t="shared" si="3"/>
        <v>св</v>
      </c>
      <c r="BJ23" s="163" t="str">
        <f t="shared" si="4"/>
        <v>св</v>
      </c>
      <c r="BK23" s="163"/>
      <c r="BL23" s="163"/>
      <c r="BM23" s="163"/>
      <c r="BN23" s="163"/>
      <c r="BO23" s="163"/>
      <c r="BP23" s="163" t="str">
        <f t="shared" si="5"/>
        <v>св</v>
      </c>
      <c r="BQ23" s="26">
        <f t="shared" si="6"/>
        <v>0</v>
      </c>
      <c r="BR23" s="26">
        <f t="shared" si="7"/>
        <v>0</v>
      </c>
      <c r="BS23" s="26">
        <f t="shared" si="8"/>
        <v>0</v>
      </c>
      <c r="BT23" s="26">
        <f t="shared" si="9"/>
        <v>0</v>
      </c>
      <c r="BU23" s="27" t="e">
        <f t="shared" si="10"/>
        <v>#DIV/0!</v>
      </c>
      <c r="BW23" s="341" t="e">
        <f t="shared" si="11"/>
        <v>#DIV/0!</v>
      </c>
      <c r="BX23" s="341" t="e">
        <f t="shared" si="12"/>
        <v>#DIV/0!</v>
      </c>
      <c r="BY23" s="341" t="e">
        <f t="shared" si="13"/>
        <v>#DIV/0!</v>
      </c>
      <c r="BZ23" s="341" t="e">
        <f t="shared" si="14"/>
        <v>#DIV/0!</v>
      </c>
      <c r="CA23" s="341" t="e">
        <f t="shared" si="15"/>
        <v>#DIV/0!</v>
      </c>
      <c r="CB23" s="24"/>
      <c r="CC23" s="24" t="e">
        <f t="shared" si="17"/>
        <v>#DIV/0!</v>
      </c>
      <c r="CD23" s="24" t="e">
        <f t="shared" si="18"/>
        <v>#DIV/0!</v>
      </c>
      <c r="CE23" s="24" t="e">
        <f t="shared" si="19"/>
        <v>#DIV/0!</v>
      </c>
    </row>
    <row r="24" spans="1:83" ht="20.100000000000001" hidden="1" customHeight="1" x14ac:dyDescent="0.3">
      <c r="A24" s="25">
        <v>14</v>
      </c>
      <c r="B24" s="86"/>
      <c r="C24" s="84"/>
      <c r="D24" s="82"/>
      <c r="E24" s="214"/>
      <c r="F24" s="214"/>
      <c r="G24" s="214"/>
      <c r="H24" s="214"/>
      <c r="I24" s="214"/>
      <c r="J24" s="214"/>
      <c r="K24" s="214"/>
      <c r="L24" s="215"/>
      <c r="M24" s="215"/>
      <c r="N24" s="215"/>
      <c r="O24" s="216"/>
      <c r="P24" s="217"/>
      <c r="Q24" s="217"/>
      <c r="R24" s="217"/>
      <c r="S24" s="217"/>
      <c r="T24" s="218"/>
      <c r="U24" s="219"/>
      <c r="V24" s="219"/>
      <c r="W24" s="219"/>
      <c r="X24" s="219"/>
      <c r="Y24" s="219"/>
      <c r="Z24" s="219"/>
      <c r="AA24" s="338"/>
      <c r="AB24" s="221"/>
      <c r="AC24" s="219"/>
      <c r="AD24" s="219"/>
      <c r="AE24" s="219"/>
      <c r="AF24" s="219"/>
      <c r="AG24" s="220"/>
      <c r="AH24" s="224"/>
      <c r="AI24" s="224"/>
      <c r="AJ24" s="219"/>
      <c r="AK24" s="219"/>
      <c r="AL24" s="219"/>
      <c r="AM24" s="219"/>
      <c r="AN24" s="220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162" t="str">
        <f t="shared" si="2"/>
        <v>св</v>
      </c>
      <c r="BI24" s="163" t="str">
        <f t="shared" si="3"/>
        <v>св</v>
      </c>
      <c r="BJ24" s="163" t="str">
        <f t="shared" si="4"/>
        <v>св</v>
      </c>
      <c r="BK24" s="163"/>
      <c r="BL24" s="163"/>
      <c r="BM24" s="163"/>
      <c r="BN24" s="163"/>
      <c r="BO24" s="163"/>
      <c r="BP24" s="163" t="str">
        <f t="shared" si="5"/>
        <v>св</v>
      </c>
      <c r="BQ24" s="26">
        <f t="shared" si="6"/>
        <v>0</v>
      </c>
      <c r="BR24" s="26">
        <f t="shared" si="7"/>
        <v>0</v>
      </c>
      <c r="BS24" s="26">
        <f t="shared" si="8"/>
        <v>0</v>
      </c>
      <c r="BT24" s="26">
        <f t="shared" si="9"/>
        <v>0</v>
      </c>
      <c r="BU24" s="27" t="e">
        <f t="shared" si="10"/>
        <v>#DIV/0!</v>
      </c>
      <c r="BW24" s="341" t="e">
        <f t="shared" si="11"/>
        <v>#DIV/0!</v>
      </c>
      <c r="BX24" s="341" t="e">
        <f t="shared" si="12"/>
        <v>#DIV/0!</v>
      </c>
      <c r="BY24" s="341" t="e">
        <f t="shared" si="13"/>
        <v>#DIV/0!</v>
      </c>
      <c r="BZ24" s="341" t="e">
        <f t="shared" si="14"/>
        <v>#DIV/0!</v>
      </c>
      <c r="CA24" s="341" t="e">
        <f t="shared" si="15"/>
        <v>#DIV/0!</v>
      </c>
      <c r="CB24" s="24"/>
      <c r="CC24" s="24" t="e">
        <f t="shared" si="17"/>
        <v>#DIV/0!</v>
      </c>
      <c r="CD24" s="24" t="e">
        <f t="shared" si="18"/>
        <v>#DIV/0!</v>
      </c>
      <c r="CE24" s="24" t="e">
        <f t="shared" si="19"/>
        <v>#DIV/0!</v>
      </c>
    </row>
    <row r="25" spans="1:83" ht="20.100000000000001" hidden="1" customHeight="1" thickBot="1" x14ac:dyDescent="0.35">
      <c r="A25" s="28">
        <v>16</v>
      </c>
      <c r="B25" s="86"/>
      <c r="C25" s="84"/>
      <c r="D25" s="82"/>
      <c r="E25" s="214"/>
      <c r="F25" s="214"/>
      <c r="G25" s="214"/>
      <c r="H25" s="214"/>
      <c r="I25" s="214"/>
      <c r="J25" s="214"/>
      <c r="K25" s="214"/>
      <c r="L25" s="215"/>
      <c r="M25" s="215"/>
      <c r="N25" s="215"/>
      <c r="O25" s="216"/>
      <c r="P25" s="217"/>
      <c r="Q25" s="217"/>
      <c r="R25" s="217"/>
      <c r="S25" s="217"/>
      <c r="T25" s="218"/>
      <c r="U25" s="219"/>
      <c r="V25" s="219"/>
      <c r="W25" s="219"/>
      <c r="X25" s="219"/>
      <c r="Y25" s="219"/>
      <c r="Z25" s="219"/>
      <c r="AA25" s="338"/>
      <c r="AB25" s="221"/>
      <c r="AC25" s="219"/>
      <c r="AD25" s="219"/>
      <c r="AE25" s="219"/>
      <c r="AF25" s="219"/>
      <c r="AG25" s="220"/>
      <c r="AH25" s="224"/>
      <c r="AI25" s="224"/>
      <c r="AJ25" s="219"/>
      <c r="AK25" s="219"/>
      <c r="AL25" s="219"/>
      <c r="AM25" s="219"/>
      <c r="AN25" s="220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162" t="str">
        <f t="shared" si="2"/>
        <v>св</v>
      </c>
      <c r="BI25" s="163" t="str">
        <f t="shared" si="3"/>
        <v>св</v>
      </c>
      <c r="BJ25" s="163" t="str">
        <f t="shared" si="4"/>
        <v>св</v>
      </c>
      <c r="BK25" s="163"/>
      <c r="BL25" s="163"/>
      <c r="BM25" s="163"/>
      <c r="BN25" s="163"/>
      <c r="BO25" s="163"/>
      <c r="BP25" s="163" t="str">
        <f t="shared" si="5"/>
        <v>св</v>
      </c>
      <c r="BQ25" s="26">
        <f t="shared" si="6"/>
        <v>0</v>
      </c>
      <c r="BR25" s="26">
        <f t="shared" si="7"/>
        <v>0</v>
      </c>
      <c r="BS25" s="26">
        <f t="shared" si="8"/>
        <v>0</v>
      </c>
      <c r="BT25" s="26">
        <f t="shared" si="9"/>
        <v>0</v>
      </c>
      <c r="BU25" s="27" t="e">
        <f t="shared" si="10"/>
        <v>#DIV/0!</v>
      </c>
      <c r="BW25" s="341" t="e">
        <f t="shared" si="11"/>
        <v>#DIV/0!</v>
      </c>
      <c r="BX25" s="341" t="e">
        <f t="shared" si="12"/>
        <v>#DIV/0!</v>
      </c>
      <c r="BY25" s="341" t="e">
        <f t="shared" si="13"/>
        <v>#DIV/0!</v>
      </c>
      <c r="BZ25" s="341" t="e">
        <f t="shared" si="14"/>
        <v>#DIV/0!</v>
      </c>
      <c r="CA25" s="341" t="e">
        <f t="shared" si="15"/>
        <v>#DIV/0!</v>
      </c>
      <c r="CB25" s="24"/>
      <c r="CC25" s="24" t="e">
        <f t="shared" si="17"/>
        <v>#DIV/0!</v>
      </c>
      <c r="CD25" s="24" t="e">
        <f t="shared" si="18"/>
        <v>#DIV/0!</v>
      </c>
      <c r="CE25" s="24" t="e">
        <f t="shared" si="19"/>
        <v>#DIV/0!</v>
      </c>
    </row>
    <row r="26" spans="1:83" ht="20.100000000000001" hidden="1" customHeight="1" x14ac:dyDescent="0.3">
      <c r="A26" s="25">
        <v>17</v>
      </c>
      <c r="B26" s="87"/>
      <c r="C26" s="84"/>
      <c r="D26" s="82"/>
      <c r="E26" s="214"/>
      <c r="F26" s="214"/>
      <c r="G26" s="214"/>
      <c r="H26" s="214"/>
      <c r="I26" s="214"/>
      <c r="J26" s="214"/>
      <c r="K26" s="214"/>
      <c r="L26" s="215"/>
      <c r="M26" s="215"/>
      <c r="N26" s="215"/>
      <c r="O26" s="216"/>
      <c r="P26" s="217"/>
      <c r="Q26" s="217"/>
      <c r="R26" s="217"/>
      <c r="S26" s="217"/>
      <c r="T26" s="218"/>
      <c r="U26" s="219"/>
      <c r="V26" s="219"/>
      <c r="W26" s="219"/>
      <c r="X26" s="219"/>
      <c r="Y26" s="219"/>
      <c r="Z26" s="219"/>
      <c r="AA26" s="338"/>
      <c r="AB26" s="221"/>
      <c r="AC26" s="219"/>
      <c r="AD26" s="219"/>
      <c r="AE26" s="219"/>
      <c r="AF26" s="219"/>
      <c r="AG26" s="220"/>
      <c r="AH26" s="224"/>
      <c r="AI26" s="224"/>
      <c r="AJ26" s="219"/>
      <c r="AK26" s="219"/>
      <c r="AL26" s="219"/>
      <c r="AM26" s="219"/>
      <c r="AN26" s="220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162" t="str">
        <f t="shared" si="2"/>
        <v>св</v>
      </c>
      <c r="BI26" s="163" t="str">
        <f t="shared" si="3"/>
        <v>св</v>
      </c>
      <c r="BJ26" s="163" t="str">
        <f t="shared" si="4"/>
        <v>св</v>
      </c>
      <c r="BK26" s="163"/>
      <c r="BL26" s="163"/>
      <c r="BM26" s="163"/>
      <c r="BN26" s="163"/>
      <c r="BO26" s="163"/>
      <c r="BP26" s="163" t="str">
        <f t="shared" si="5"/>
        <v>св</v>
      </c>
      <c r="BQ26" s="26">
        <f t="shared" si="6"/>
        <v>0</v>
      </c>
      <c r="BR26" s="26">
        <f t="shared" si="7"/>
        <v>0</v>
      </c>
      <c r="BS26" s="26">
        <f t="shared" si="8"/>
        <v>0</v>
      </c>
      <c r="BT26" s="26">
        <f t="shared" si="9"/>
        <v>0</v>
      </c>
      <c r="BU26" s="27" t="e">
        <f t="shared" si="10"/>
        <v>#DIV/0!</v>
      </c>
      <c r="BW26" s="341" t="e">
        <f t="shared" si="11"/>
        <v>#DIV/0!</v>
      </c>
      <c r="BX26" s="341" t="e">
        <f t="shared" si="12"/>
        <v>#DIV/0!</v>
      </c>
      <c r="BY26" s="341" t="e">
        <f t="shared" si="13"/>
        <v>#DIV/0!</v>
      </c>
      <c r="BZ26" s="341" t="e">
        <f t="shared" si="14"/>
        <v>#DIV/0!</v>
      </c>
      <c r="CA26" s="341" t="e">
        <f t="shared" si="15"/>
        <v>#DIV/0!</v>
      </c>
      <c r="CB26" s="24"/>
      <c r="CC26" s="24" t="e">
        <f t="shared" si="17"/>
        <v>#DIV/0!</v>
      </c>
      <c r="CD26" s="24" t="e">
        <f t="shared" si="18"/>
        <v>#DIV/0!</v>
      </c>
      <c r="CE26" s="24" t="e">
        <f t="shared" si="19"/>
        <v>#DIV/0!</v>
      </c>
    </row>
    <row r="27" spans="1:83" ht="20.100000000000001" hidden="1" customHeight="1" thickBot="1" x14ac:dyDescent="0.35">
      <c r="A27" s="335"/>
      <c r="B27" s="336"/>
      <c r="C27" s="84"/>
      <c r="D27" s="82"/>
      <c r="E27" s="214"/>
      <c r="F27" s="214"/>
      <c r="G27" s="214"/>
      <c r="H27" s="214"/>
      <c r="I27" s="214"/>
      <c r="J27" s="214"/>
      <c r="K27" s="214"/>
      <c r="L27" s="215"/>
      <c r="M27" s="215"/>
      <c r="N27" s="215"/>
      <c r="O27" s="216"/>
      <c r="P27" s="217"/>
      <c r="Q27" s="217"/>
      <c r="R27" s="217"/>
      <c r="S27" s="217"/>
      <c r="T27" s="218"/>
      <c r="U27" s="219"/>
      <c r="V27" s="219"/>
      <c r="W27" s="219"/>
      <c r="X27" s="219"/>
      <c r="Y27" s="219"/>
      <c r="Z27" s="219"/>
      <c r="AA27" s="338"/>
      <c r="AB27" s="224">
        <v>81</v>
      </c>
      <c r="AC27" s="368"/>
      <c r="AD27" s="219"/>
      <c r="AE27" s="219"/>
      <c r="AF27" s="219"/>
      <c r="AG27" s="219"/>
      <c r="AH27" s="220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162" t="str">
        <f t="shared" si="2"/>
        <v>св</v>
      </c>
      <c r="BI27" s="163" t="str">
        <f t="shared" ref="BI27:BI31" si="20">IF(COUNTIF(L27:S27,"&gt;59")=COUNTA(L27:S27),(IF(COUNTA(L27:S27)&gt;0,SUM(L27:S27)/COUNT(L27:S27),"св")),"Нет п/оц.")</f>
        <v>св</v>
      </c>
      <c r="BJ27" s="163" t="str">
        <f t="shared" ref="BJ27:BJ31" si="21">IF(COUNTIF(T27:AA27,"&gt;59")=COUNTA(T27:AA27),(IF(COUNTA(T27:AA27)&gt;0,SUM(T27:AA27)/COUNT(T27:AA27),"св")),"Нет п/оц.")</f>
        <v>св</v>
      </c>
      <c r="BK27" s="163">
        <f t="shared" ref="BK27:BK31" si="22">IF(COUNTIF(AB27:AH27,"&gt;59")=COUNTA(AB27:AH27),(IF(COUNTA(AB27:AH27)&gt;0,SUM(AB27:AH27)/COUNT(AB27:AH27),"св")),"Нет п/оц.")</f>
        <v>81</v>
      </c>
      <c r="BL27" s="163" t="str">
        <f t="shared" ref="BL27:BL31" si="23">IF(COUNTIF(AI27:AN27,"&gt;59")=COUNTA(AI27:AN27),(IF(COUNTA(AI27:AN27)&gt;0,SUM(AI27:AN27)/COUNT(AI27:AN27),"св")),"Нет п/оц.")</f>
        <v>св</v>
      </c>
      <c r="BM27" s="163" t="str">
        <f>IF(COUNTIF(BD27:BG27,"&gt;59")=COUNTA(BD27:BG27),(IF(COUNTA(BD27:BG27)&gt;0,SUM(BD27:BG27)/COUNT(BD27:BG27),"св")),"Нет п/оц.")</f>
        <v>св</v>
      </c>
      <c r="BN27" s="163"/>
      <c r="BO27" s="163"/>
      <c r="BP27" s="163">
        <f t="shared" si="5"/>
        <v>81</v>
      </c>
      <c r="BQ27" s="26">
        <f t="shared" si="6"/>
        <v>0</v>
      </c>
      <c r="BR27" s="26">
        <f t="shared" si="7"/>
        <v>1</v>
      </c>
      <c r="BS27" s="26">
        <f t="shared" si="8"/>
        <v>0</v>
      </c>
      <c r="BT27" s="26">
        <f t="shared" ref="BT27:BT31" si="24">BS27+BR27+BQ27</f>
        <v>1</v>
      </c>
      <c r="BU27" s="27">
        <f t="shared" ref="BU27:BU31" si="25">BQ27/BT27*100</f>
        <v>0</v>
      </c>
      <c r="BW27" s="24"/>
    </row>
    <row r="28" spans="1:83" ht="20.100000000000001" hidden="1" customHeight="1" thickBot="1" x14ac:dyDescent="0.35">
      <c r="A28" s="335"/>
      <c r="B28" s="336"/>
      <c r="C28" s="84"/>
      <c r="D28" s="82"/>
      <c r="E28" s="214"/>
      <c r="F28" s="214"/>
      <c r="G28" s="214"/>
      <c r="H28" s="214"/>
      <c r="I28" s="214"/>
      <c r="J28" s="214"/>
      <c r="K28" s="214"/>
      <c r="L28" s="215"/>
      <c r="M28" s="215"/>
      <c r="N28" s="215"/>
      <c r="O28" s="216"/>
      <c r="P28" s="217"/>
      <c r="Q28" s="217"/>
      <c r="R28" s="217"/>
      <c r="S28" s="217"/>
      <c r="T28" s="218"/>
      <c r="U28" s="219"/>
      <c r="V28" s="219"/>
      <c r="W28" s="219"/>
      <c r="X28" s="219"/>
      <c r="Y28" s="219"/>
      <c r="Z28" s="219"/>
      <c r="AA28" s="338"/>
      <c r="AB28" s="224"/>
      <c r="AC28" s="368"/>
      <c r="AD28" s="219"/>
      <c r="AE28" s="219"/>
      <c r="AF28" s="219"/>
      <c r="AG28" s="219"/>
      <c r="AH28" s="220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162" t="str">
        <f t="shared" si="2"/>
        <v>св</v>
      </c>
      <c r="BI28" s="163" t="str">
        <f t="shared" si="20"/>
        <v>св</v>
      </c>
      <c r="BJ28" s="163" t="str">
        <f t="shared" si="21"/>
        <v>св</v>
      </c>
      <c r="BK28" s="163" t="str">
        <f t="shared" si="22"/>
        <v>св</v>
      </c>
      <c r="BL28" s="163" t="str">
        <f t="shared" si="23"/>
        <v>св</v>
      </c>
      <c r="BM28" s="163" t="str">
        <f>IF(COUNTIF(BD28:BG28,"&gt;59")=COUNTA(BD28:BG28),(IF(COUNTA(BD28:BG28)&gt;0,SUM(BD28:BG28)/COUNT(BD28:BG28),"св")),"Нет п/оц.")</f>
        <v>св</v>
      </c>
      <c r="BN28" s="163"/>
      <c r="BO28" s="163"/>
      <c r="BP28" s="163" t="str">
        <f t="shared" si="5"/>
        <v>св</v>
      </c>
      <c r="BQ28" s="26">
        <f t="shared" si="6"/>
        <v>0</v>
      </c>
      <c r="BR28" s="26">
        <f t="shared" si="7"/>
        <v>0</v>
      </c>
      <c r="BS28" s="26">
        <f t="shared" si="8"/>
        <v>0</v>
      </c>
      <c r="BT28" s="26">
        <f t="shared" si="24"/>
        <v>0</v>
      </c>
      <c r="BU28" s="27" t="e">
        <f t="shared" si="25"/>
        <v>#DIV/0!</v>
      </c>
      <c r="BW28" s="24"/>
    </row>
    <row r="29" spans="1:83" ht="20.100000000000001" hidden="1" customHeight="1" thickBot="1" x14ac:dyDescent="0.35">
      <c r="A29" s="335"/>
      <c r="B29" s="336"/>
      <c r="C29" s="337"/>
      <c r="D29" s="82"/>
      <c r="E29" s="214"/>
      <c r="F29" s="214"/>
      <c r="G29" s="214"/>
      <c r="H29" s="214"/>
      <c r="I29" s="214"/>
      <c r="J29" s="214"/>
      <c r="K29" s="214"/>
      <c r="L29" s="215"/>
      <c r="M29" s="215"/>
      <c r="N29" s="215"/>
      <c r="O29" s="216"/>
      <c r="P29" s="217"/>
      <c r="Q29" s="217"/>
      <c r="R29" s="217"/>
      <c r="S29" s="217"/>
      <c r="T29" s="218"/>
      <c r="U29" s="219"/>
      <c r="V29" s="219"/>
      <c r="W29" s="219"/>
      <c r="X29" s="219"/>
      <c r="Y29" s="219"/>
      <c r="Z29" s="219"/>
      <c r="AA29" s="338"/>
      <c r="AB29" s="224"/>
      <c r="AC29" s="368"/>
      <c r="AD29" s="219"/>
      <c r="AE29" s="219"/>
      <c r="AF29" s="219"/>
      <c r="AG29" s="219"/>
      <c r="AH29" s="220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162" t="str">
        <f t="shared" si="2"/>
        <v>св</v>
      </c>
      <c r="BI29" s="163" t="str">
        <f t="shared" si="20"/>
        <v>св</v>
      </c>
      <c r="BJ29" s="163" t="str">
        <f t="shared" si="21"/>
        <v>св</v>
      </c>
      <c r="BK29" s="163" t="str">
        <f t="shared" si="22"/>
        <v>св</v>
      </c>
      <c r="BL29" s="163" t="str">
        <f t="shared" si="23"/>
        <v>св</v>
      </c>
      <c r="BM29" s="163" t="str">
        <f>IF(COUNTIF(BD29:BG29,"&gt;59")=COUNTA(BD29:BG29),(IF(COUNTA(BD29:BG29)&gt;0,SUM(BD29:BG29)/COUNT(BD29:BG29),"св")),"Нет п/оц.")</f>
        <v>св</v>
      </c>
      <c r="BN29" s="163"/>
      <c r="BO29" s="163"/>
      <c r="BP29" s="163" t="str">
        <f t="shared" si="5"/>
        <v>св</v>
      </c>
      <c r="BQ29" s="26">
        <f t="shared" si="6"/>
        <v>0</v>
      </c>
      <c r="BR29" s="26">
        <f t="shared" si="7"/>
        <v>0</v>
      </c>
      <c r="BS29" s="26">
        <f t="shared" si="8"/>
        <v>0</v>
      </c>
      <c r="BT29" s="26">
        <f t="shared" si="24"/>
        <v>0</v>
      </c>
      <c r="BU29" s="27" t="e">
        <f t="shared" si="25"/>
        <v>#DIV/0!</v>
      </c>
      <c r="BW29" s="24"/>
    </row>
    <row r="30" spans="1:83" ht="20.100000000000001" hidden="1" customHeight="1" thickBot="1" x14ac:dyDescent="0.35">
      <c r="A30" s="335"/>
      <c r="B30" s="336"/>
      <c r="C30" s="337"/>
      <c r="D30" s="82"/>
      <c r="E30" s="214"/>
      <c r="F30" s="214"/>
      <c r="G30" s="214"/>
      <c r="H30" s="214"/>
      <c r="I30" s="214"/>
      <c r="J30" s="214"/>
      <c r="K30" s="214"/>
      <c r="L30" s="215"/>
      <c r="M30" s="215"/>
      <c r="N30" s="215"/>
      <c r="O30" s="216"/>
      <c r="P30" s="217"/>
      <c r="Q30" s="217"/>
      <c r="R30" s="217"/>
      <c r="S30" s="217"/>
      <c r="T30" s="218"/>
      <c r="U30" s="219"/>
      <c r="V30" s="219"/>
      <c r="W30" s="219"/>
      <c r="X30" s="219"/>
      <c r="Y30" s="219"/>
      <c r="Z30" s="219"/>
      <c r="AA30" s="338"/>
      <c r="AB30" s="224"/>
      <c r="AC30" s="368"/>
      <c r="AD30" s="219"/>
      <c r="AE30" s="219"/>
      <c r="AF30" s="219"/>
      <c r="AG30" s="219"/>
      <c r="AH30" s="220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162" t="str">
        <f t="shared" si="2"/>
        <v>св</v>
      </c>
      <c r="BI30" s="163" t="str">
        <f t="shared" si="20"/>
        <v>св</v>
      </c>
      <c r="BJ30" s="163" t="str">
        <f t="shared" si="21"/>
        <v>св</v>
      </c>
      <c r="BK30" s="163" t="str">
        <f t="shared" si="22"/>
        <v>св</v>
      </c>
      <c r="BL30" s="163" t="str">
        <f t="shared" si="23"/>
        <v>св</v>
      </c>
      <c r="BM30" s="163" t="str">
        <f>IF(COUNTIF(BD30:BG30,"&gt;59")=COUNTA(BD30:BG30),(IF(COUNTA(BD30:BG30)&gt;0,SUM(BD30:BG30)/COUNT(BD30:BG30),"св")),"Нет п/оц.")</f>
        <v>св</v>
      </c>
      <c r="BN30" s="163"/>
      <c r="BO30" s="163"/>
      <c r="BP30" s="163" t="str">
        <f t="shared" si="5"/>
        <v>св</v>
      </c>
      <c r="BQ30" s="26">
        <f t="shared" si="6"/>
        <v>0</v>
      </c>
      <c r="BR30" s="26">
        <f t="shared" si="7"/>
        <v>0</v>
      </c>
      <c r="BS30" s="26">
        <f t="shared" si="8"/>
        <v>0</v>
      </c>
      <c r="BT30" s="26">
        <f t="shared" si="24"/>
        <v>0</v>
      </c>
      <c r="BU30" s="27" t="e">
        <f t="shared" si="25"/>
        <v>#DIV/0!</v>
      </c>
      <c r="BW30" s="24"/>
    </row>
    <row r="31" spans="1:83" s="213" customFormat="1" ht="20.100000000000001" hidden="1" customHeight="1" thickBot="1" x14ac:dyDescent="0.35">
      <c r="A31" s="210">
        <v>18</v>
      </c>
      <c r="B31" s="211"/>
      <c r="C31" s="212"/>
      <c r="D31" s="82"/>
      <c r="E31" s="214"/>
      <c r="F31" s="225"/>
      <c r="G31" s="225"/>
      <c r="H31" s="225"/>
      <c r="I31" s="225"/>
      <c r="J31" s="225"/>
      <c r="K31" s="225"/>
      <c r="L31" s="226"/>
      <c r="M31" s="226"/>
      <c r="N31" s="226"/>
      <c r="O31" s="227"/>
      <c r="P31" s="228"/>
      <c r="Q31" s="228"/>
      <c r="R31" s="228"/>
      <c r="S31" s="228"/>
      <c r="T31" s="229"/>
      <c r="U31" s="230"/>
      <c r="V31" s="230"/>
      <c r="W31" s="230"/>
      <c r="X31" s="230"/>
      <c r="Y31" s="230"/>
      <c r="Z31" s="230"/>
      <c r="AA31" s="339"/>
      <c r="AB31" s="232"/>
      <c r="AC31" s="369"/>
      <c r="AD31" s="230"/>
      <c r="AE31" s="230"/>
      <c r="AF31" s="230"/>
      <c r="AG31" s="230"/>
      <c r="AH31" s="231"/>
      <c r="AI31" s="232"/>
      <c r="AJ31" s="232"/>
      <c r="AK31" s="232"/>
      <c r="AL31" s="232"/>
      <c r="AM31" s="232"/>
      <c r="AN31" s="232"/>
      <c r="AO31" s="386"/>
      <c r="AP31" s="386"/>
      <c r="AQ31" s="386"/>
      <c r="AR31" s="386"/>
      <c r="AS31" s="386"/>
      <c r="AT31" s="386"/>
      <c r="AU31" s="386"/>
      <c r="AV31" s="386"/>
      <c r="AW31" s="386"/>
      <c r="AX31" s="386"/>
      <c r="AY31" s="386"/>
      <c r="AZ31" s="386"/>
      <c r="BA31" s="386"/>
      <c r="BB31" s="386"/>
      <c r="BC31" s="386"/>
      <c r="BD31" s="224"/>
      <c r="BE31" s="224"/>
      <c r="BF31" s="224"/>
      <c r="BG31" s="224"/>
      <c r="BH31" s="162" t="str">
        <f t="shared" si="2"/>
        <v>св</v>
      </c>
      <c r="BI31" s="163" t="str">
        <f t="shared" si="20"/>
        <v>св</v>
      </c>
      <c r="BJ31" s="163" t="str">
        <f t="shared" si="21"/>
        <v>св</v>
      </c>
      <c r="BK31" s="163" t="str">
        <f t="shared" si="22"/>
        <v>св</v>
      </c>
      <c r="BL31" s="163" t="str">
        <f t="shared" si="23"/>
        <v>св</v>
      </c>
      <c r="BM31" s="163" t="str">
        <f>IF(COUNTIF(BD31:BG31,"&gt;59")=COUNTA(BD31:BG31),(IF(COUNTA(BD31:BG31)&gt;0,SUM(BD31:BG31)/COUNT(BD31:BG31),"св")),"Нет п/оц.")</f>
        <v>св</v>
      </c>
      <c r="BN31" s="163"/>
      <c r="BO31" s="163"/>
      <c r="BP31" s="163" t="str">
        <f t="shared" si="5"/>
        <v>св</v>
      </c>
      <c r="BQ31" s="26">
        <f t="shared" si="6"/>
        <v>0</v>
      </c>
      <c r="BR31" s="26">
        <f t="shared" si="7"/>
        <v>0</v>
      </c>
      <c r="BS31" s="26">
        <f t="shared" si="8"/>
        <v>0</v>
      </c>
      <c r="BT31" s="26">
        <f t="shared" si="24"/>
        <v>0</v>
      </c>
      <c r="BU31" s="27" t="e">
        <f t="shared" si="25"/>
        <v>#DIV/0!</v>
      </c>
      <c r="BW31" s="24"/>
    </row>
    <row r="32" spans="1:83" ht="18.75" x14ac:dyDescent="0.3">
      <c r="A32" s="29"/>
      <c r="C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2"/>
      <c r="BI32" s="32"/>
      <c r="BJ32" s="32"/>
      <c r="BK32" s="32"/>
      <c r="BL32" s="32"/>
      <c r="BM32" s="32"/>
      <c r="BN32" s="32"/>
      <c r="BO32" s="32"/>
      <c r="BP32" s="33"/>
    </row>
    <row r="33" spans="1:68" ht="18.75" x14ac:dyDescent="0.3">
      <c r="A33" s="35" t="s">
        <v>18</v>
      </c>
      <c r="B33" s="36"/>
      <c r="C33" s="36"/>
      <c r="D33" s="36"/>
      <c r="E33" s="36"/>
      <c r="F33" s="36"/>
      <c r="G33" s="36"/>
      <c r="H33" s="451" t="s">
        <v>19</v>
      </c>
      <c r="I33" s="451"/>
      <c r="J33" s="451"/>
      <c r="K33" s="451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</row>
    <row r="34" spans="1:68" ht="18.75" x14ac:dyDescent="0.3">
      <c r="A34" s="39"/>
      <c r="B34" s="40"/>
      <c r="C34" s="40"/>
      <c r="D34" s="40"/>
      <c r="E34" s="40"/>
      <c r="F34" s="40"/>
      <c r="G34" s="40"/>
      <c r="H34" s="447" t="s">
        <v>20</v>
      </c>
      <c r="I34" s="447"/>
      <c r="J34" s="447"/>
      <c r="K34" s="447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</row>
  </sheetData>
  <autoFilter ref="B8:BU31">
    <sortState ref="B9:BV26">
      <sortCondition ref="B8:B31"/>
    </sortState>
  </autoFilter>
  <mergeCells count="16">
    <mergeCell ref="A3:D3"/>
    <mergeCell ref="BH1:BP3"/>
    <mergeCell ref="BQ1:BU3"/>
    <mergeCell ref="T1:AH1"/>
    <mergeCell ref="AB2:AH2"/>
    <mergeCell ref="F1:S1"/>
    <mergeCell ref="H34:K34"/>
    <mergeCell ref="BH5:BM5"/>
    <mergeCell ref="AI2:AN2"/>
    <mergeCell ref="BD2:BG2"/>
    <mergeCell ref="H33:K33"/>
    <mergeCell ref="F2:K2"/>
    <mergeCell ref="L2:S2"/>
    <mergeCell ref="T2:AA2"/>
    <mergeCell ref="AO2:AU2"/>
    <mergeCell ref="AV2:BC2"/>
  </mergeCells>
  <phoneticPr fontId="43" type="noConversion"/>
  <conditionalFormatting sqref="L2:L3 T1:T3 F1:F3 E3">
    <cfRule type="cellIs" dxfId="94" priority="176" stopIfTrue="1" operator="equal">
      <formula>"н/з"</formula>
    </cfRule>
  </conditionalFormatting>
  <conditionalFormatting sqref="F33:H34 L33:BP34">
    <cfRule type="cellIs" dxfId="93" priority="172" stopIfTrue="1" operator="equal">
      <formula>"н/з"</formula>
    </cfRule>
  </conditionalFormatting>
  <conditionalFormatting sqref="F32:BG32">
    <cfRule type="cellIs" dxfId="92" priority="173" stopIfTrue="1" operator="between">
      <formula>1</formula>
      <formula>3</formula>
    </cfRule>
    <cfRule type="cellIs" dxfId="91" priority="174" stopIfTrue="1" operator="between">
      <formula>10</formula>
      <formula>12</formula>
    </cfRule>
    <cfRule type="cellIs" dxfId="90" priority="175" stopIfTrue="1" operator="between">
      <formula>7</formula>
      <formula>9</formula>
    </cfRule>
  </conditionalFormatting>
  <conditionalFormatting sqref="D4 C4:C5 C8:C32">
    <cfRule type="cellIs" dxfId="89" priority="180" stopIfTrue="1" operator="equal">
      <formula>"К"</formula>
    </cfRule>
  </conditionalFormatting>
  <conditionalFormatting sqref="BD9:BG26 D27:BG31 D9:AU26">
    <cfRule type="cellIs" dxfId="88" priority="85" stopIfTrue="1" operator="equal">
      <formula>0</formula>
    </cfRule>
    <cfRule type="cellIs" dxfId="87" priority="86" stopIfTrue="1" operator="between">
      <formula>1</formula>
      <formula>59</formula>
    </cfRule>
  </conditionalFormatting>
  <conditionalFormatting sqref="BU9:BU31">
    <cfRule type="cellIs" dxfId="86" priority="8" operator="greaterThan">
      <formula>75</formula>
    </cfRule>
  </conditionalFormatting>
  <conditionalFormatting sqref="AV9:BA26">
    <cfRule type="cellIs" dxfId="85" priority="3" stopIfTrue="1" operator="equal">
      <formula>0</formula>
    </cfRule>
    <cfRule type="cellIs" dxfId="84" priority="4" stopIfTrue="1" operator="between">
      <formula>1</formula>
      <formula>59</formula>
    </cfRule>
  </conditionalFormatting>
  <conditionalFormatting sqref="BB9:BC26">
    <cfRule type="cellIs" dxfId="83" priority="1" stopIfTrue="1" operator="equal">
      <formula>0</formula>
    </cfRule>
    <cfRule type="cellIs" dxfId="82" priority="2" stopIfTrue="1" operator="between">
      <formula>1</formula>
      <formula>59</formula>
    </cfRule>
  </conditionalFormatting>
  <dataValidations count="3">
    <dataValidation allowBlank="1" showErrorMessage="1" errorTitle="ВНИМАНИЕ" error="Или &quot;К&quot; или смерть !!!" sqref="C8">
      <formula1>0</formula1>
      <formula2>0</formula2>
    </dataValidation>
    <dataValidation type="textLength" allowBlank="1" showErrorMessage="1" errorTitle="ВНИМАНИЕ" error="Или &quot;К&quot; или смерть !!!" sqref="C9:C31">
      <formula1>1</formula1>
      <formula2>1</formula2>
    </dataValidation>
    <dataValidation type="whole" showErrorMessage="1" errorTitle="ВНИМАНИЕ" error="У нас 12-ти бальная система!_x000a_Будте внимательнее!_x000a_Не зевать!" sqref="F32:BG32">
      <formula1>1</formula1>
      <formula2>12</formula2>
    </dataValidation>
  </dataValidations>
  <pageMargins left="1.18124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BL29"/>
  <sheetViews>
    <sheetView zoomScale="55" zoomScaleNormal="55" zoomScaleSheetLayoutView="75" workbookViewId="0">
      <selection activeCell="A8" sqref="A8:Y13"/>
    </sheetView>
  </sheetViews>
  <sheetFormatPr defaultRowHeight="12.75" outlineLevelRow="1" x14ac:dyDescent="0.2"/>
  <cols>
    <col min="1" max="1" width="3.5703125" style="1" customWidth="1"/>
    <col min="2" max="2" width="60.5703125" style="1" customWidth="1"/>
    <col min="3" max="3" width="5.28515625" style="2" bestFit="1" customWidth="1"/>
    <col min="4" max="4" width="19.42578125" style="2" bestFit="1" customWidth="1"/>
    <col min="5" max="6" width="7.42578125" style="1" bestFit="1" customWidth="1"/>
    <col min="7" max="7" width="7.42578125" style="1" customWidth="1"/>
    <col min="8" max="8" width="7.7109375" style="1" bestFit="1" customWidth="1"/>
    <col min="9" max="9" width="9.7109375" style="1" bestFit="1" customWidth="1"/>
    <col min="10" max="10" width="9.7109375" style="1" customWidth="1"/>
    <col min="11" max="11" width="9.7109375" style="1" bestFit="1" customWidth="1"/>
    <col min="12" max="44" width="9.7109375" style="1" customWidth="1"/>
    <col min="45" max="48" width="12.5703125" style="1" customWidth="1"/>
    <col min="49" max="49" width="24" style="1" customWidth="1"/>
    <col min="50" max="55" width="9.5703125" style="1" customWidth="1"/>
    <col min="56" max="56" width="9.28515625" style="1" customWidth="1"/>
    <col min="57" max="57" width="9.140625" style="1"/>
    <col min="58" max="60" width="0" style="1" hidden="1" customWidth="1"/>
    <col min="61" max="62" width="9.140625" style="1"/>
    <col min="63" max="63" width="11.85546875" style="1" customWidth="1"/>
    <col min="64" max="16384" width="9.140625" style="1"/>
  </cols>
  <sheetData>
    <row r="1" spans="1:54" s="188" customFormat="1" ht="21" customHeight="1" outlineLevel="1" thickBot="1" x14ac:dyDescent="0.35">
      <c r="A1" s="187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57"/>
      <c r="Z1" s="560"/>
      <c r="AA1" s="561"/>
      <c r="AB1" s="561"/>
      <c r="AC1" s="561"/>
      <c r="AD1" s="561"/>
      <c r="AE1" s="561"/>
      <c r="AF1" s="561"/>
      <c r="AG1" s="561"/>
      <c r="AH1" s="561"/>
      <c r="AI1" s="561"/>
      <c r="AJ1" s="561"/>
      <c r="AK1" s="561"/>
      <c r="AL1" s="561"/>
      <c r="AM1" s="561"/>
      <c r="AN1" s="561"/>
      <c r="AO1" s="561"/>
      <c r="AP1" s="561"/>
      <c r="AQ1" s="561"/>
      <c r="AR1" s="561"/>
      <c r="AS1" s="503" t="s">
        <v>32</v>
      </c>
      <c r="AT1" s="503"/>
      <c r="AU1" s="503"/>
      <c r="AV1" s="503"/>
      <c r="AW1" s="504"/>
      <c r="AX1" s="509" t="s">
        <v>33</v>
      </c>
      <c r="AY1" s="510"/>
      <c r="AZ1" s="510"/>
      <c r="BA1" s="510"/>
      <c r="BB1" s="511"/>
    </row>
    <row r="2" spans="1:54" s="188" customFormat="1" ht="19.5" customHeight="1" outlineLevel="1" thickBot="1" x14ac:dyDescent="0.35">
      <c r="A2" s="187"/>
      <c r="E2" s="520" t="s">
        <v>1</v>
      </c>
      <c r="F2" s="521"/>
      <c r="G2" s="521"/>
      <c r="H2" s="521"/>
      <c r="I2" s="521"/>
      <c r="J2" s="521"/>
      <c r="K2" s="521"/>
      <c r="L2" s="521"/>
      <c r="M2" s="521"/>
      <c r="N2" s="524"/>
      <c r="O2" s="520" t="s">
        <v>25</v>
      </c>
      <c r="P2" s="521"/>
      <c r="Q2" s="521"/>
      <c r="R2" s="521"/>
      <c r="S2" s="521"/>
      <c r="T2" s="521"/>
      <c r="U2" s="521"/>
      <c r="V2" s="521"/>
      <c r="W2" s="521"/>
      <c r="X2" s="521"/>
      <c r="Y2" s="524"/>
      <c r="Z2" s="558" t="s">
        <v>27</v>
      </c>
      <c r="AA2" s="559"/>
      <c r="AB2" s="559"/>
      <c r="AC2" s="559"/>
      <c r="AD2" s="559"/>
      <c r="AE2" s="559"/>
      <c r="AF2" s="559"/>
      <c r="AG2" s="559"/>
      <c r="AH2" s="559"/>
      <c r="AI2" s="559" t="s">
        <v>37</v>
      </c>
      <c r="AJ2" s="559"/>
      <c r="AK2" s="559"/>
      <c r="AL2" s="559"/>
      <c r="AM2" s="559"/>
      <c r="AN2" s="559"/>
      <c r="AO2" s="559"/>
      <c r="AP2" s="559"/>
      <c r="AQ2" s="559"/>
      <c r="AR2" s="559"/>
      <c r="AS2" s="505"/>
      <c r="AT2" s="505"/>
      <c r="AU2" s="505"/>
      <c r="AV2" s="505"/>
      <c r="AW2" s="506"/>
      <c r="AX2" s="512"/>
      <c r="AY2" s="513"/>
      <c r="AZ2" s="513"/>
      <c r="BA2" s="513"/>
      <c r="BB2" s="514"/>
    </row>
    <row r="3" spans="1:54" s="188" customFormat="1" ht="174" customHeight="1" outlineLevel="1" thickBot="1" x14ac:dyDescent="0.25">
      <c r="A3" s="455" t="s">
        <v>29</v>
      </c>
      <c r="B3" s="456"/>
      <c r="C3" s="456"/>
      <c r="D3" s="502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315"/>
      <c r="AR3" s="315"/>
      <c r="AS3" s="507"/>
      <c r="AT3" s="507"/>
      <c r="AU3" s="507"/>
      <c r="AV3" s="507"/>
      <c r="AW3" s="508"/>
      <c r="AX3" s="515"/>
      <c r="AY3" s="516"/>
      <c r="AZ3" s="516"/>
      <c r="BA3" s="516"/>
      <c r="BB3" s="517"/>
    </row>
    <row r="4" spans="1:54" s="14" customFormat="1" ht="294.75" customHeight="1" thickBot="1" x14ac:dyDescent="0.35">
      <c r="A4" s="113" t="s">
        <v>2</v>
      </c>
      <c r="B4" s="147" t="s">
        <v>3</v>
      </c>
      <c r="C4" s="115" t="s">
        <v>4</v>
      </c>
      <c r="D4" s="115" t="s">
        <v>5</v>
      </c>
      <c r="E4" s="148" t="s">
        <v>47</v>
      </c>
      <c r="F4" s="148" t="s">
        <v>48</v>
      </c>
      <c r="G4" s="148" t="s">
        <v>44</v>
      </c>
      <c r="H4" s="148" t="s">
        <v>49</v>
      </c>
      <c r="I4" s="148" t="s">
        <v>50</v>
      </c>
      <c r="J4" s="148" t="s">
        <v>51</v>
      </c>
      <c r="K4" s="190" t="s">
        <v>52</v>
      </c>
      <c r="L4" s="190" t="s">
        <v>53</v>
      </c>
      <c r="M4" s="190" t="s">
        <v>54</v>
      </c>
      <c r="N4" s="190" t="s">
        <v>55</v>
      </c>
      <c r="O4" s="148" t="s">
        <v>66</v>
      </c>
      <c r="P4" s="148" t="s">
        <v>67</v>
      </c>
      <c r="Q4" s="148" t="s">
        <v>68</v>
      </c>
      <c r="R4" s="148" t="s">
        <v>69</v>
      </c>
      <c r="S4" s="148" t="s">
        <v>70</v>
      </c>
      <c r="T4" s="148" t="s">
        <v>71</v>
      </c>
      <c r="U4" s="148" t="s">
        <v>72</v>
      </c>
      <c r="V4" s="190" t="s">
        <v>73</v>
      </c>
      <c r="W4" s="190" t="s">
        <v>74</v>
      </c>
      <c r="X4" s="190" t="s">
        <v>44</v>
      </c>
      <c r="Y4" s="190" t="s">
        <v>75</v>
      </c>
      <c r="Z4" s="148"/>
      <c r="AA4" s="148"/>
      <c r="AB4" s="148"/>
      <c r="AC4" s="148"/>
      <c r="AD4" s="314"/>
      <c r="AE4" s="314"/>
      <c r="AF4" s="314"/>
      <c r="AG4" s="314"/>
      <c r="AH4" s="314"/>
      <c r="AI4" s="148"/>
      <c r="AJ4" s="148"/>
      <c r="AK4" s="148"/>
      <c r="AL4" s="148"/>
      <c r="AM4" s="314"/>
      <c r="AN4" s="314"/>
      <c r="AO4" s="314"/>
      <c r="AP4" s="314"/>
      <c r="AQ4" s="314"/>
      <c r="AR4" s="314"/>
      <c r="AS4" s="12" t="s">
        <v>56</v>
      </c>
      <c r="AT4" s="12" t="s">
        <v>57</v>
      </c>
      <c r="AU4" s="12" t="s">
        <v>58</v>
      </c>
      <c r="AV4" s="12" t="s">
        <v>34</v>
      </c>
      <c r="AW4" s="13" t="s">
        <v>7</v>
      </c>
      <c r="AX4" s="120" t="s">
        <v>8</v>
      </c>
      <c r="AY4" s="120" t="s">
        <v>9</v>
      </c>
      <c r="AZ4" s="120" t="s">
        <v>10</v>
      </c>
      <c r="BA4" s="120" t="s">
        <v>11</v>
      </c>
      <c r="BB4" s="120" t="s">
        <v>12</v>
      </c>
    </row>
    <row r="5" spans="1:54" s="14" customFormat="1" ht="38.25" customHeight="1" thickBot="1" x14ac:dyDescent="0.35">
      <c r="A5" s="15"/>
      <c r="B5" s="16" t="s">
        <v>13</v>
      </c>
      <c r="C5" s="15"/>
      <c r="D5" s="15"/>
      <c r="E5" s="191" t="s">
        <v>14</v>
      </c>
      <c r="F5" s="191" t="s">
        <v>14</v>
      </c>
      <c r="G5" s="191" t="s">
        <v>14</v>
      </c>
      <c r="H5" s="191" t="s">
        <v>14</v>
      </c>
      <c r="I5" s="191" t="s">
        <v>14</v>
      </c>
      <c r="J5" s="191" t="s">
        <v>14</v>
      </c>
      <c r="K5" s="192" t="s">
        <v>22</v>
      </c>
      <c r="L5" s="192" t="s">
        <v>22</v>
      </c>
      <c r="M5" s="192" t="s">
        <v>22</v>
      </c>
      <c r="N5" s="192" t="s">
        <v>22</v>
      </c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205"/>
      <c r="AT5" s="246"/>
      <c r="AU5" s="246"/>
      <c r="AV5" s="246"/>
      <c r="AW5" s="194"/>
      <c r="AX5" s="20"/>
      <c r="AY5" s="20"/>
      <c r="AZ5" s="20"/>
      <c r="BA5" s="20"/>
      <c r="BB5" s="20"/>
    </row>
    <row r="6" spans="1:54" s="14" customFormat="1" ht="21" hidden="1" thickBot="1" x14ac:dyDescent="0.35">
      <c r="A6" s="195"/>
      <c r="B6" s="195" t="s">
        <v>31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6"/>
      <c r="AT6" s="196"/>
      <c r="AU6" s="196"/>
      <c r="AV6" s="196"/>
      <c r="AW6" s="195"/>
      <c r="AX6" s="20"/>
      <c r="AY6" s="20"/>
      <c r="AZ6" s="20"/>
      <c r="BA6" s="20"/>
      <c r="BB6" s="20"/>
    </row>
    <row r="7" spans="1:54" s="21" customFormat="1" ht="13.5" thickBot="1" x14ac:dyDescent="0.25">
      <c r="A7" s="22"/>
      <c r="B7" s="197" t="s">
        <v>16</v>
      </c>
      <c r="C7" s="71"/>
      <c r="D7" s="71"/>
      <c r="E7" s="171" t="e">
        <f t="shared" ref="E7:AW7" si="0">AVERAGE(E8:E13)</f>
        <v>#DIV/0!</v>
      </c>
      <c r="F7" s="171" t="e">
        <f t="shared" si="0"/>
        <v>#DIV/0!</v>
      </c>
      <c r="G7" s="171" t="e">
        <f t="shared" si="0"/>
        <v>#DIV/0!</v>
      </c>
      <c r="H7" s="171" t="e">
        <f t="shared" si="0"/>
        <v>#DIV/0!</v>
      </c>
      <c r="I7" s="171" t="e">
        <f t="shared" si="0"/>
        <v>#DIV/0!</v>
      </c>
      <c r="J7" s="171" t="e">
        <f t="shared" si="0"/>
        <v>#DIV/0!</v>
      </c>
      <c r="K7" s="171" t="e">
        <f t="shared" si="0"/>
        <v>#DIV/0!</v>
      </c>
      <c r="L7" s="171" t="e">
        <f t="shared" ref="L7:N7" si="1">AVERAGE(L8:L13)</f>
        <v>#DIV/0!</v>
      </c>
      <c r="M7" s="171" t="e">
        <f t="shared" si="1"/>
        <v>#DIV/0!</v>
      </c>
      <c r="N7" s="171" t="e">
        <f t="shared" si="1"/>
        <v>#DIV/0!</v>
      </c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 t="e">
        <f t="shared" si="0"/>
        <v>#DIV/0!</v>
      </c>
      <c r="AT7" s="171"/>
      <c r="AU7" s="171"/>
      <c r="AV7" s="171" t="e">
        <f t="shared" si="0"/>
        <v>#DIV/0!</v>
      </c>
      <c r="AW7" s="171" t="e">
        <f t="shared" si="0"/>
        <v>#DIV/0!</v>
      </c>
      <c r="AX7" s="20"/>
      <c r="AY7" s="20"/>
      <c r="AZ7" s="20"/>
      <c r="BA7" s="20"/>
      <c r="BB7" s="20"/>
    </row>
    <row r="8" spans="1:54" s="24" customFormat="1" ht="18.75" customHeight="1" x14ac:dyDescent="0.25">
      <c r="A8" s="198"/>
      <c r="B8" s="199"/>
      <c r="C8" s="204"/>
      <c r="D8" s="201"/>
      <c r="E8" s="202"/>
      <c r="F8" s="321"/>
      <c r="G8" s="321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55" t="e">
        <f>IF(COUNTIF(E8:N8,"&gt;59")=COUNTA(E8:N8),(IF(COUNTA(E8:N8&gt;0),SUM(E8:N8)/COUNT(E8:N8),"св")),"Нет п/оц.")</f>
        <v>#DIV/0!</v>
      </c>
      <c r="AT8" s="55" t="e">
        <f>IF(COUNTIF(O8:Y8,"&gt;59")=COUNTA(O8:Y8),(IF(COUNTA(O8:Y8&gt;0),SUM(O8:Y8)/COUNT(O8:Y8),"св")),"Нет п/оц.")</f>
        <v>#DIV/0!</v>
      </c>
      <c r="AU8" s="55" t="e">
        <f>IF(COUNTIF(Z8:AH8,"&gt;59")=COUNTA(Z8:AH8),(IF(COUNTA(Z8:AH8&gt;0),SUM(Z8:AH8)/COUNT(Z8:AH8),"св")),"Нет п/оц.")</f>
        <v>#DIV/0!</v>
      </c>
      <c r="AV8" s="55" t="e">
        <f>IF(COUNTIF(AI8:AR8,"&gt;59")=COUNTA(AI8:AR8),(IF(COUNTA(AI8:AR8&gt;0),SUM(AI8:AR8)/COUNT(AI8:AR8),"св")),"Нет п/оц.")</f>
        <v>#DIV/0!</v>
      </c>
      <c r="AW8" s="203" t="e">
        <f t="shared" ref="AW8:AW13" si="2">IF(COUNTIF(E8:Y8,"&gt;59")=COUNTA(E8:Y8),(IF(COUNTA(E8:Y8&gt;0),SUM(E8:Y8)/COUNT(E8:Y8),"св")),"Нет п/оц.")</f>
        <v>#DIV/0!</v>
      </c>
      <c r="AX8" s="26">
        <f>COUNTIF(E8:AR8,"&gt;=90")</f>
        <v>0</v>
      </c>
      <c r="AY8" s="26">
        <f>COUNTIFS(E8:AR8,"&gt;=74",E8:AR8,"&lt;90")</f>
        <v>0</v>
      </c>
      <c r="AZ8" s="26">
        <f>COUNTIFS(E8:AR8,"&gt;=60",E8:AR8,"&lt;74")</f>
        <v>0</v>
      </c>
      <c r="BA8" s="26">
        <f>AZ8+AY8+AX8</f>
        <v>0</v>
      </c>
      <c r="BB8" s="27" t="e">
        <f t="shared" ref="BB8:BB13" si="3">AX8/BA8*100</f>
        <v>#DIV/0!</v>
      </c>
    </row>
    <row r="9" spans="1:54" s="24" customFormat="1" ht="20.100000000000001" customHeight="1" x14ac:dyDescent="0.25">
      <c r="A9" s="198"/>
      <c r="B9" s="199"/>
      <c r="C9" s="200"/>
      <c r="D9" s="201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55" t="e">
        <f t="shared" ref="AS9:AS13" si="4">IF(COUNTIF(E9:N9,"&gt;59")=COUNTA(E9:N9),(IF(COUNTA(E9:N9&gt;0),SUM(E9:N9)/COUNT(E9:N9),"св")),"Нет п/оц.")</f>
        <v>#DIV/0!</v>
      </c>
      <c r="AT9" s="55" t="e">
        <f t="shared" ref="AT9:AT13" si="5">IF(COUNTIF(O9:Y9,"&gt;59")=COUNTA(O9:Y9),(IF(COUNTA(O9:Y9&gt;0),SUM(O9:Y9)/COUNT(O9:Y9),"св")),"Нет п/оц.")</f>
        <v>#DIV/0!</v>
      </c>
      <c r="AU9" s="55" t="e">
        <f t="shared" ref="AU9:AU13" si="6">IF(COUNTIF(Z9:AH9,"&gt;59")=COUNTA(Z9:AH9),(IF(COUNTA(Z9:AH9&gt;0),SUM(Z9:AH9)/COUNT(Z9:AH9),"св")),"Нет п/оц.")</f>
        <v>#DIV/0!</v>
      </c>
      <c r="AV9" s="55" t="e">
        <f t="shared" ref="AV9:AV13" si="7">IF(COUNTIF(AI9:AR9,"&gt;59")=COUNTA(AI9:AR9),(IF(COUNTA(AI9:AR9&gt;0),SUM(AI9:AR9)/COUNT(AI9:AR9),"св")),"Нет п/оц.")</f>
        <v>#DIV/0!</v>
      </c>
      <c r="AW9" s="203" t="e">
        <f t="shared" si="2"/>
        <v>#DIV/0!</v>
      </c>
      <c r="AX9" s="26">
        <f t="shared" ref="AX9:AX13" si="8">COUNTIF(E9:AR9,"&gt;=90")</f>
        <v>0</v>
      </c>
      <c r="AY9" s="26">
        <f t="shared" ref="AY9:AY13" si="9">COUNTIFS(E9:AR9,"&gt;=74",E9:AR9,"&lt;90")</f>
        <v>0</v>
      </c>
      <c r="AZ9" s="26">
        <f t="shared" ref="AZ9:AZ13" si="10">COUNTIFS(E9:AR9,"&gt;=60",E9:AR9,"&lt;74")</f>
        <v>0</v>
      </c>
      <c r="BA9" s="26">
        <f t="shared" ref="BA9:BA13" si="11">AZ9+AY9+AX9</f>
        <v>0</v>
      </c>
      <c r="BB9" s="27" t="e">
        <f t="shared" si="3"/>
        <v>#DIV/0!</v>
      </c>
    </row>
    <row r="10" spans="1:54" s="24" customFormat="1" ht="20.100000000000001" customHeight="1" x14ac:dyDescent="0.25">
      <c r="A10" s="198"/>
      <c r="B10" s="199"/>
      <c r="C10" s="204"/>
      <c r="D10" s="201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55" t="e">
        <f t="shared" si="4"/>
        <v>#DIV/0!</v>
      </c>
      <c r="AT10" s="55" t="e">
        <f t="shared" si="5"/>
        <v>#DIV/0!</v>
      </c>
      <c r="AU10" s="55" t="e">
        <f t="shared" si="6"/>
        <v>#DIV/0!</v>
      </c>
      <c r="AV10" s="55" t="e">
        <f t="shared" si="7"/>
        <v>#DIV/0!</v>
      </c>
      <c r="AW10" s="203" t="e">
        <f t="shared" si="2"/>
        <v>#DIV/0!</v>
      </c>
      <c r="AX10" s="26">
        <f t="shared" si="8"/>
        <v>0</v>
      </c>
      <c r="AY10" s="26">
        <f t="shared" si="9"/>
        <v>0</v>
      </c>
      <c r="AZ10" s="26">
        <f t="shared" si="10"/>
        <v>0</v>
      </c>
      <c r="BA10" s="26">
        <f t="shared" si="11"/>
        <v>0</v>
      </c>
      <c r="BB10" s="27" t="e">
        <f t="shared" si="3"/>
        <v>#DIV/0!</v>
      </c>
    </row>
    <row r="11" spans="1:54" s="74" customFormat="1" ht="20.100000000000001" customHeight="1" x14ac:dyDescent="0.25">
      <c r="A11" s="198"/>
      <c r="B11" s="199"/>
      <c r="C11" s="204"/>
      <c r="D11" s="201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55" t="e">
        <f t="shared" si="4"/>
        <v>#DIV/0!</v>
      </c>
      <c r="AT11" s="55" t="e">
        <f t="shared" si="5"/>
        <v>#DIV/0!</v>
      </c>
      <c r="AU11" s="55" t="e">
        <f t="shared" si="6"/>
        <v>#DIV/0!</v>
      </c>
      <c r="AV11" s="55" t="e">
        <f t="shared" si="7"/>
        <v>#DIV/0!</v>
      </c>
      <c r="AW11" s="203" t="e">
        <f t="shared" si="2"/>
        <v>#DIV/0!</v>
      </c>
      <c r="AX11" s="26">
        <f t="shared" si="8"/>
        <v>0</v>
      </c>
      <c r="AY11" s="26">
        <f t="shared" si="9"/>
        <v>0</v>
      </c>
      <c r="AZ11" s="26">
        <f t="shared" si="10"/>
        <v>0</v>
      </c>
      <c r="BA11" s="26">
        <f t="shared" si="11"/>
        <v>0</v>
      </c>
      <c r="BB11" s="27" t="e">
        <f t="shared" si="3"/>
        <v>#DIV/0!</v>
      </c>
    </row>
    <row r="12" spans="1:54" s="74" customFormat="1" ht="20.100000000000001" customHeight="1" x14ac:dyDescent="0.25">
      <c r="A12" s="198"/>
      <c r="B12" s="199"/>
      <c r="C12" s="204"/>
      <c r="D12" s="201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55" t="e">
        <f t="shared" si="4"/>
        <v>#DIV/0!</v>
      </c>
      <c r="AT12" s="55" t="e">
        <f t="shared" si="5"/>
        <v>#DIV/0!</v>
      </c>
      <c r="AU12" s="55" t="e">
        <f t="shared" si="6"/>
        <v>#DIV/0!</v>
      </c>
      <c r="AV12" s="55" t="e">
        <f t="shared" si="7"/>
        <v>#DIV/0!</v>
      </c>
      <c r="AW12" s="203" t="e">
        <f t="shared" si="2"/>
        <v>#DIV/0!</v>
      </c>
      <c r="AX12" s="26">
        <f t="shared" si="8"/>
        <v>0</v>
      </c>
      <c r="AY12" s="26">
        <f t="shared" si="9"/>
        <v>0</v>
      </c>
      <c r="AZ12" s="26">
        <f t="shared" si="10"/>
        <v>0</v>
      </c>
      <c r="BA12" s="26">
        <f t="shared" si="11"/>
        <v>0</v>
      </c>
      <c r="BB12" s="27" t="e">
        <f t="shared" si="3"/>
        <v>#DIV/0!</v>
      </c>
    </row>
    <row r="13" spans="1:54" ht="20.100000000000001" customHeight="1" x14ac:dyDescent="0.25">
      <c r="A13" s="198"/>
      <c r="B13" s="199"/>
      <c r="C13" s="204"/>
      <c r="D13" s="201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55" t="e">
        <f t="shared" si="4"/>
        <v>#DIV/0!</v>
      </c>
      <c r="AT13" s="55" t="e">
        <f t="shared" si="5"/>
        <v>#DIV/0!</v>
      </c>
      <c r="AU13" s="55" t="e">
        <f t="shared" si="6"/>
        <v>#DIV/0!</v>
      </c>
      <c r="AV13" s="55" t="e">
        <f t="shared" si="7"/>
        <v>#DIV/0!</v>
      </c>
      <c r="AW13" s="203" t="e">
        <f t="shared" si="2"/>
        <v>#DIV/0!</v>
      </c>
      <c r="AX13" s="26">
        <f t="shared" si="8"/>
        <v>0</v>
      </c>
      <c r="AY13" s="26">
        <f t="shared" si="9"/>
        <v>0</v>
      </c>
      <c r="AZ13" s="26">
        <f t="shared" si="10"/>
        <v>0</v>
      </c>
      <c r="BA13" s="26">
        <f t="shared" si="11"/>
        <v>0</v>
      </c>
      <c r="BB13" s="27" t="e">
        <f t="shared" si="3"/>
        <v>#DIV/0!</v>
      </c>
    </row>
    <row r="14" spans="1:54" s="5" customFormat="1" ht="12.75" customHeight="1" x14ac:dyDescent="0.2">
      <c r="A14" s="1"/>
      <c r="B14" s="1"/>
      <c r="C14" s="2"/>
      <c r="D14" s="3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54" s="5" customFormat="1" ht="12.75" customHeight="1" x14ac:dyDescent="0.2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4" s="5" customFormat="1" ht="12.75" customHeight="1" x14ac:dyDescent="0.2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64" s="5" customFormat="1" ht="12.75" customHeight="1" x14ac:dyDescent="0.2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12.75" customHeight="1" x14ac:dyDescent="0.2"/>
    <row r="19" spans="1:64" ht="12.75" customHeight="1" x14ac:dyDescent="0.2"/>
    <row r="20" spans="1:64" ht="12.75" customHeight="1" x14ac:dyDescent="0.2"/>
    <row r="21" spans="1:64" s="5" customFormat="1" ht="12.75" customHeight="1" x14ac:dyDescent="0.2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64" s="5" customFormat="1" ht="12.75" customHeight="1" x14ac:dyDescent="0.2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12.75" customHeight="1" x14ac:dyDescent="0.2"/>
    <row r="24" spans="1:64" ht="12.75" customHeight="1" x14ac:dyDescent="0.2"/>
    <row r="25" spans="1:64" ht="12.75" customHeight="1" x14ac:dyDescent="0.2"/>
    <row r="26" spans="1:64" ht="12.75" customHeight="1" x14ac:dyDescent="0.2"/>
    <row r="28" spans="1:64" ht="12.75" customHeight="1" x14ac:dyDescent="0.2"/>
    <row r="29" spans="1:64" ht="12.75" customHeight="1" x14ac:dyDescent="0.2"/>
  </sheetData>
  <mergeCells count="9">
    <mergeCell ref="A3:D3"/>
    <mergeCell ref="E1:Y1"/>
    <mergeCell ref="AS1:AW3"/>
    <mergeCell ref="AX1:BB3"/>
    <mergeCell ref="E2:N2"/>
    <mergeCell ref="O2:Y2"/>
    <mergeCell ref="Z2:AH2"/>
    <mergeCell ref="AI2:AR2"/>
    <mergeCell ref="Z1:AR1"/>
  </mergeCells>
  <conditionalFormatting sqref="C4:D5 D10:D14 C7:D13">
    <cfRule type="cellIs" dxfId="6" priority="7" stopIfTrue="1" operator="equal">
      <formula>"К"</formula>
    </cfRule>
  </conditionalFormatting>
  <conditionalFormatting sqref="E3:AR3">
    <cfRule type="cellIs" dxfId="5" priority="6" stopIfTrue="1" operator="equal">
      <formula>"н/з"</formula>
    </cfRule>
  </conditionalFormatting>
  <conditionalFormatting sqref="E8:AR13">
    <cfRule type="cellIs" dxfId="4" priority="4" stopIfTrue="1" operator="between">
      <formula>1</formula>
      <formula>59</formula>
    </cfRule>
    <cfRule type="cellIs" dxfId="3" priority="5" stopIfTrue="1" operator="equal">
      <formula>0</formula>
    </cfRule>
  </conditionalFormatting>
  <conditionalFormatting sqref="BB8:BB13">
    <cfRule type="cellIs" dxfId="2" priority="1" operator="greaterThan">
      <formula>75</formula>
    </cfRule>
  </conditionalFormatting>
  <dataValidations count="2">
    <dataValidation type="textLength" allowBlank="1" showErrorMessage="1" errorTitle="ВНИМАНИЕ" error="Или &quot;К&quot; или смерть !!!" sqref="C8:C13">
      <formula1>1</formula1>
      <formula2>1</formula2>
    </dataValidation>
    <dataValidation allowBlank="1" showErrorMessage="1" errorTitle="ВНИМАНИЕ" error="Или &quot;К&quot; или смерть !!!" sqref="C7">
      <formula1>0</formula1>
      <formula2>0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6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O32"/>
  <sheetViews>
    <sheetView topLeftCell="B1" zoomScale="60" zoomScaleNormal="60" zoomScaleSheetLayoutView="7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28" sqref="B8:B28"/>
    </sheetView>
  </sheetViews>
  <sheetFormatPr defaultRowHeight="12.75" outlineLevelRow="1" x14ac:dyDescent="0.2"/>
  <cols>
    <col min="1" max="1" width="5.5703125" style="2" hidden="1" customWidth="1"/>
    <col min="2" max="2" width="48.28515625" style="1" bestFit="1" customWidth="1"/>
    <col min="3" max="3" width="17" style="2" bestFit="1" customWidth="1"/>
    <col min="4" max="4" width="5.28515625" style="1" customWidth="1"/>
    <col min="5" max="5" width="5.7109375" customWidth="1"/>
    <col min="6" max="6" width="8.42578125" customWidth="1"/>
    <col min="7" max="7" width="5.7109375" customWidth="1"/>
    <col min="8" max="23" width="5.7109375" style="1" customWidth="1"/>
    <col min="24" max="27" width="6.42578125" style="1" customWidth="1"/>
    <col min="28" max="29" width="8.28515625" style="1" customWidth="1"/>
    <col min="30" max="30" width="8.7109375" style="1" customWidth="1"/>
    <col min="31" max="31" width="6.42578125" style="1" hidden="1" customWidth="1"/>
    <col min="32" max="32" width="9" style="1" hidden="1" customWidth="1"/>
    <col min="33" max="33" width="6.42578125" style="1" hidden="1" customWidth="1"/>
    <col min="34" max="36" width="8.28515625" style="1" hidden="1" customWidth="1"/>
    <col min="37" max="37" width="8.7109375" style="1" hidden="1" customWidth="1"/>
    <col min="38" max="38" width="6.85546875" style="1" hidden="1" customWidth="1"/>
    <col min="39" max="69" width="8.7109375" style="1" hidden="1" customWidth="1"/>
    <col min="70" max="72" width="12" style="1" customWidth="1"/>
    <col min="73" max="77" width="12" style="1" hidden="1" customWidth="1"/>
    <col min="78" max="78" width="15.7109375" style="2" customWidth="1"/>
    <col min="79" max="82" width="9.140625" style="1"/>
    <col min="83" max="83" width="10.42578125" style="1" customWidth="1"/>
    <col min="84" max="84" width="26.5703125" style="1" customWidth="1"/>
    <col min="85" max="16384" width="9.140625" style="1"/>
  </cols>
  <sheetData>
    <row r="1" spans="1:93" s="8" customFormat="1" ht="21" customHeight="1" outlineLevel="1" thickBot="1" x14ac:dyDescent="0.35">
      <c r="A1" s="9"/>
      <c r="C1" s="9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53" t="s">
        <v>28</v>
      </c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9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87"/>
      <c r="BC1" s="487"/>
      <c r="BD1" s="487"/>
      <c r="BE1" s="487"/>
      <c r="BF1" s="487"/>
      <c r="BG1" s="487"/>
      <c r="BH1" s="487"/>
      <c r="BI1" s="487"/>
      <c r="BJ1" s="452"/>
      <c r="BK1" s="452"/>
      <c r="BL1" s="452"/>
      <c r="BM1" s="452"/>
      <c r="BN1" s="452"/>
      <c r="BO1" s="452"/>
      <c r="BP1" s="452"/>
      <c r="BQ1" s="488"/>
      <c r="BR1" s="473" t="s">
        <v>32</v>
      </c>
      <c r="BS1" s="473"/>
      <c r="BT1" s="473"/>
      <c r="BU1" s="473"/>
      <c r="BV1" s="473"/>
      <c r="BW1" s="473"/>
      <c r="BX1" s="473"/>
      <c r="BY1" s="473"/>
      <c r="BZ1" s="473"/>
      <c r="CA1" s="472" t="s">
        <v>33</v>
      </c>
      <c r="CB1" s="473"/>
      <c r="CC1" s="473"/>
      <c r="CD1" s="473"/>
      <c r="CE1" s="474"/>
    </row>
    <row r="2" spans="1:93" s="8" customFormat="1" ht="21" customHeight="1" outlineLevel="1" thickBot="1" x14ac:dyDescent="0.35">
      <c r="A2" s="9"/>
      <c r="C2" s="9"/>
      <c r="E2" s="481" t="s">
        <v>1</v>
      </c>
      <c r="F2" s="481"/>
      <c r="G2" s="481"/>
      <c r="H2" s="481"/>
      <c r="I2" s="481"/>
      <c r="J2" s="481"/>
      <c r="K2" s="481"/>
      <c r="L2" s="481"/>
      <c r="M2" s="481"/>
      <c r="N2" s="481"/>
      <c r="O2" s="482"/>
      <c r="P2" s="453" t="s">
        <v>25</v>
      </c>
      <c r="Q2" s="452"/>
      <c r="R2" s="452"/>
      <c r="S2" s="452"/>
      <c r="T2" s="452"/>
      <c r="U2" s="452"/>
      <c r="V2" s="452"/>
      <c r="W2" s="454"/>
      <c r="X2" s="483" t="s">
        <v>27</v>
      </c>
      <c r="Y2" s="484"/>
      <c r="Z2" s="484"/>
      <c r="AA2" s="484"/>
      <c r="AB2" s="484"/>
      <c r="AC2" s="484"/>
      <c r="AD2" s="485"/>
      <c r="AE2" s="453"/>
      <c r="AF2" s="452"/>
      <c r="AG2" s="452"/>
      <c r="AH2" s="452"/>
      <c r="AI2" s="452"/>
      <c r="AJ2" s="452"/>
      <c r="AK2" s="452"/>
      <c r="AL2" s="492"/>
      <c r="AM2" s="452"/>
      <c r="AN2" s="452"/>
      <c r="AO2" s="452"/>
      <c r="AP2" s="452"/>
      <c r="AQ2" s="452"/>
      <c r="AR2" s="453"/>
      <c r="AS2" s="452"/>
      <c r="AT2" s="452"/>
      <c r="AU2" s="452"/>
      <c r="AV2" s="452"/>
      <c r="AW2" s="452"/>
      <c r="AX2" s="452"/>
      <c r="AY2" s="452"/>
      <c r="AZ2" s="452"/>
      <c r="BA2" s="454"/>
      <c r="BB2" s="489"/>
      <c r="BC2" s="490"/>
      <c r="BD2" s="490"/>
      <c r="BE2" s="490"/>
      <c r="BF2" s="490"/>
      <c r="BG2" s="490"/>
      <c r="BH2" s="490"/>
      <c r="BI2" s="491"/>
      <c r="BJ2" s="452"/>
      <c r="BK2" s="452"/>
      <c r="BL2" s="452"/>
      <c r="BM2" s="452"/>
      <c r="BN2" s="452"/>
      <c r="BO2" s="452"/>
      <c r="BP2" s="452"/>
      <c r="BQ2" s="488"/>
      <c r="BR2" s="476"/>
      <c r="BS2" s="476"/>
      <c r="BT2" s="476"/>
      <c r="BU2" s="476"/>
      <c r="BV2" s="476"/>
      <c r="BW2" s="476"/>
      <c r="BX2" s="476"/>
      <c r="BY2" s="476"/>
      <c r="BZ2" s="476"/>
      <c r="CA2" s="475"/>
      <c r="CB2" s="476"/>
      <c r="CC2" s="476"/>
      <c r="CD2" s="476"/>
      <c r="CE2" s="477"/>
    </row>
    <row r="3" spans="1:93" s="105" customFormat="1" ht="144.75" customHeight="1" outlineLevel="1" thickBot="1" x14ac:dyDescent="0.25">
      <c r="A3" s="455" t="s">
        <v>29</v>
      </c>
      <c r="B3" s="456"/>
      <c r="C3" s="456"/>
      <c r="D3" s="456"/>
      <c r="E3" s="140"/>
      <c r="F3" s="174"/>
      <c r="G3" s="140"/>
      <c r="H3" s="174"/>
      <c r="I3" s="174"/>
      <c r="J3" s="174"/>
      <c r="K3" s="174"/>
      <c r="L3" s="174"/>
      <c r="M3" s="174"/>
      <c r="N3" s="174"/>
      <c r="O3" s="141"/>
      <c r="P3" s="139"/>
      <c r="Q3" s="140"/>
      <c r="R3" s="140"/>
      <c r="S3" s="140"/>
      <c r="T3" s="140"/>
      <c r="U3" s="140"/>
      <c r="V3" s="140"/>
      <c r="W3" s="141"/>
      <c r="X3" s="139"/>
      <c r="Y3" s="140"/>
      <c r="Z3" s="140"/>
      <c r="AA3" s="140"/>
      <c r="AB3" s="140"/>
      <c r="AC3" s="140"/>
      <c r="AD3" s="141"/>
      <c r="AE3" s="140"/>
      <c r="AF3" s="140"/>
      <c r="AG3" s="174"/>
      <c r="AH3" s="140"/>
      <c r="AI3" s="140"/>
      <c r="AJ3" s="140"/>
      <c r="AK3" s="172"/>
      <c r="AL3" s="174"/>
      <c r="AM3" s="174"/>
      <c r="AN3" s="174"/>
      <c r="AO3" s="174"/>
      <c r="AP3" s="174"/>
      <c r="AQ3" s="174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400"/>
      <c r="BC3" s="400"/>
      <c r="BD3" s="399"/>
      <c r="BE3" s="399"/>
      <c r="BF3" s="399"/>
      <c r="BG3" s="399"/>
      <c r="BH3" s="399"/>
      <c r="BI3" s="399"/>
      <c r="BJ3" s="174"/>
      <c r="BK3" s="174"/>
      <c r="BL3" s="174"/>
      <c r="BM3" s="179"/>
      <c r="BN3" s="179"/>
      <c r="BO3" s="174"/>
      <c r="BP3" s="174"/>
      <c r="BQ3" s="174"/>
      <c r="BR3" s="479"/>
      <c r="BS3" s="479"/>
      <c r="BT3" s="479"/>
      <c r="BU3" s="479"/>
      <c r="BV3" s="479"/>
      <c r="BW3" s="479"/>
      <c r="BX3" s="479"/>
      <c r="BY3" s="479"/>
      <c r="BZ3" s="479"/>
      <c r="CA3" s="478"/>
      <c r="CB3" s="479"/>
      <c r="CC3" s="479"/>
      <c r="CD3" s="479"/>
      <c r="CE3" s="480"/>
    </row>
    <row r="4" spans="1:93" s="14" customFormat="1" ht="276.75" customHeight="1" thickBot="1" x14ac:dyDescent="0.35">
      <c r="A4" s="113" t="s">
        <v>2</v>
      </c>
      <c r="B4" s="114" t="s">
        <v>3</v>
      </c>
      <c r="C4" s="135" t="s">
        <v>21</v>
      </c>
      <c r="D4" s="115" t="s">
        <v>4</v>
      </c>
      <c r="E4" s="137" t="s">
        <v>239</v>
      </c>
      <c r="F4" s="137" t="s">
        <v>240</v>
      </c>
      <c r="G4" s="137" t="s">
        <v>228</v>
      </c>
      <c r="H4" s="137" t="s">
        <v>241</v>
      </c>
      <c r="I4" s="136" t="s">
        <v>242</v>
      </c>
      <c r="J4" s="442" t="s">
        <v>250</v>
      </c>
      <c r="K4" s="442" t="s">
        <v>251</v>
      </c>
      <c r="L4" s="138" t="s">
        <v>252</v>
      </c>
      <c r="M4" s="138" t="s">
        <v>243</v>
      </c>
      <c r="N4" s="138" t="s">
        <v>244</v>
      </c>
      <c r="O4" s="138" t="s">
        <v>245</v>
      </c>
      <c r="P4" s="136"/>
      <c r="Q4" s="136"/>
      <c r="R4" s="136"/>
      <c r="S4" s="136"/>
      <c r="T4" s="138"/>
      <c r="U4" s="138"/>
      <c r="V4" s="138"/>
      <c r="W4" s="138"/>
      <c r="X4" s="136"/>
      <c r="Y4" s="136"/>
      <c r="Z4" s="136"/>
      <c r="AA4" s="136"/>
      <c r="AB4" s="138"/>
      <c r="AC4" s="138"/>
      <c r="AD4" s="138"/>
      <c r="AE4" s="136"/>
      <c r="AF4" s="136"/>
      <c r="AG4" s="136"/>
      <c r="AH4" s="136"/>
      <c r="AI4" s="138"/>
      <c r="AJ4" s="138"/>
      <c r="AK4" s="176"/>
      <c r="AL4" s="136"/>
      <c r="AM4" s="136"/>
      <c r="AN4" s="136"/>
      <c r="AO4" s="177"/>
      <c r="AP4" s="177"/>
      <c r="AQ4" s="177"/>
      <c r="AR4" s="403"/>
      <c r="AS4" s="403"/>
      <c r="AT4" s="403"/>
      <c r="AU4" s="403"/>
      <c r="AV4" s="403"/>
      <c r="AW4" s="403"/>
      <c r="AX4" s="404"/>
      <c r="AY4" s="404"/>
      <c r="AZ4" s="404"/>
      <c r="BA4" s="404"/>
      <c r="BB4" s="401"/>
      <c r="BC4" s="401"/>
      <c r="BD4" s="136"/>
      <c r="BE4" s="136"/>
      <c r="BF4" s="177"/>
      <c r="BG4" s="177"/>
      <c r="BH4" s="177"/>
      <c r="BI4" s="177"/>
      <c r="BJ4" s="424"/>
      <c r="BK4" s="422"/>
      <c r="BL4" s="423"/>
      <c r="BM4" s="422"/>
      <c r="BN4" s="423"/>
      <c r="BO4" s="401"/>
      <c r="BP4" s="136"/>
      <c r="BQ4" s="136"/>
      <c r="BR4" s="12" t="s">
        <v>6</v>
      </c>
      <c r="BS4" s="142" t="s">
        <v>24</v>
      </c>
      <c r="BT4" s="142" t="s">
        <v>26</v>
      </c>
      <c r="BU4" s="142"/>
      <c r="BV4" s="142"/>
      <c r="BW4" s="142"/>
      <c r="BX4" s="142"/>
      <c r="BY4" s="142"/>
      <c r="BZ4" s="13" t="s">
        <v>7</v>
      </c>
      <c r="CA4" s="120" t="s">
        <v>8</v>
      </c>
      <c r="CB4" s="120" t="s">
        <v>9</v>
      </c>
      <c r="CC4" s="120" t="s">
        <v>10</v>
      </c>
      <c r="CD4" s="120" t="s">
        <v>11</v>
      </c>
      <c r="CE4" s="120" t="s">
        <v>12</v>
      </c>
    </row>
    <row r="5" spans="1:93" s="21" customFormat="1" ht="21" thickBot="1" x14ac:dyDescent="0.35">
      <c r="B5" s="16" t="s">
        <v>13</v>
      </c>
      <c r="C5" s="46"/>
      <c r="D5" s="45"/>
      <c r="E5" s="144"/>
      <c r="F5" s="144"/>
      <c r="G5" s="144"/>
      <c r="H5" s="144"/>
      <c r="I5" s="143"/>
      <c r="J5" s="443"/>
      <c r="K5" s="443"/>
      <c r="L5" s="443"/>
      <c r="M5" s="146"/>
      <c r="N5" s="146"/>
      <c r="O5" s="146"/>
      <c r="P5" s="143"/>
      <c r="Q5" s="143"/>
      <c r="R5" s="143"/>
      <c r="S5" s="143"/>
      <c r="T5" s="146"/>
      <c r="U5" s="146"/>
      <c r="V5" s="146"/>
      <c r="W5" s="146"/>
      <c r="X5" s="143"/>
      <c r="Y5" s="143"/>
      <c r="Z5" s="143"/>
      <c r="AA5" s="143"/>
      <c r="AB5" s="146"/>
      <c r="AC5" s="146"/>
      <c r="AD5" s="146"/>
      <c r="AE5" s="143"/>
      <c r="AF5" s="143"/>
      <c r="AG5" s="143"/>
      <c r="AH5" s="143"/>
      <c r="AI5" s="146"/>
      <c r="AJ5" s="146"/>
      <c r="AK5" s="145"/>
      <c r="AL5" s="143"/>
      <c r="AM5" s="143"/>
      <c r="AN5" s="143"/>
      <c r="AO5" s="145"/>
      <c r="AP5" s="145"/>
      <c r="AQ5" s="145"/>
      <c r="AR5" s="402"/>
      <c r="AS5" s="402"/>
      <c r="AT5" s="402"/>
      <c r="AU5" s="402"/>
      <c r="AV5" s="402"/>
      <c r="AW5" s="402"/>
      <c r="AX5" s="402"/>
      <c r="AY5" s="402"/>
      <c r="AZ5" s="402"/>
      <c r="BA5" s="402"/>
      <c r="BB5" s="382"/>
      <c r="BC5" s="382"/>
      <c r="BD5" s="382"/>
      <c r="BE5" s="382"/>
      <c r="BF5" s="382"/>
      <c r="BG5" s="382"/>
      <c r="BH5" s="382"/>
      <c r="BI5" s="382"/>
      <c r="BJ5" s="143"/>
      <c r="BK5" s="425"/>
      <c r="BL5" s="425"/>
      <c r="BM5" s="402"/>
      <c r="BN5" s="402"/>
      <c r="BO5" s="145"/>
      <c r="BP5" s="145"/>
      <c r="BQ5" s="247"/>
      <c r="BR5" s="493"/>
      <c r="BS5" s="493"/>
      <c r="BT5" s="493"/>
      <c r="BU5" s="493"/>
      <c r="BV5" s="493"/>
      <c r="BW5" s="494"/>
      <c r="BX5" s="381"/>
      <c r="BY5" s="381"/>
      <c r="BZ5" s="134"/>
      <c r="CA5" s="20"/>
      <c r="CB5" s="20"/>
      <c r="CC5" s="20"/>
      <c r="CD5" s="20"/>
      <c r="CE5" s="20"/>
    </row>
    <row r="6" spans="1:93" s="21" customFormat="1" ht="21" thickBot="1" x14ac:dyDescent="0.25">
      <c r="A6" s="116"/>
      <c r="B6" s="116" t="s">
        <v>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</row>
    <row r="7" spans="1:93" s="24" customFormat="1" ht="19.5" thickBot="1" x14ac:dyDescent="0.35">
      <c r="A7" s="61"/>
      <c r="B7" s="65" t="s">
        <v>16</v>
      </c>
      <c r="C7" s="66"/>
      <c r="D7" s="67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>
        <f t="shared" ref="BR7:BW7" si="0">AVERAGE(BR8:BR28)</f>
        <v>81.726190476190482</v>
      </c>
      <c r="BS7" s="23" t="e">
        <f t="shared" si="0"/>
        <v>#DIV/0!</v>
      </c>
      <c r="BT7" s="23" t="e">
        <f t="shared" si="0"/>
        <v>#DIV/0!</v>
      </c>
      <c r="BU7" s="23" t="e">
        <f t="shared" si="0"/>
        <v>#DIV/0!</v>
      </c>
      <c r="BV7" s="23" t="e">
        <f t="shared" si="0"/>
        <v>#DIV/0!</v>
      </c>
      <c r="BW7" s="23" t="e">
        <f t="shared" si="0"/>
        <v>#DIV/0!</v>
      </c>
      <c r="BX7" s="23"/>
      <c r="BY7" s="23"/>
      <c r="BZ7" s="23">
        <f>AVERAGE(BZ8:BZ28)</f>
        <v>81.726190476190482</v>
      </c>
      <c r="CA7" s="20"/>
      <c r="CB7" s="372"/>
      <c r="CC7" s="372"/>
      <c r="CD7" s="372"/>
      <c r="CE7" s="372"/>
      <c r="CG7" s="435" t="s">
        <v>217</v>
      </c>
      <c r="CH7" s="435" t="s">
        <v>218</v>
      </c>
      <c r="CI7" s="435" t="s">
        <v>219</v>
      </c>
      <c r="CJ7" s="435" t="s">
        <v>220</v>
      </c>
      <c r="CK7" s="435" t="s">
        <v>221</v>
      </c>
      <c r="CL7" s="21"/>
      <c r="CM7" s="436" t="s">
        <v>222</v>
      </c>
      <c r="CN7" s="436" t="s">
        <v>223</v>
      </c>
      <c r="CO7" s="436" t="s">
        <v>224</v>
      </c>
    </row>
    <row r="8" spans="1:93" s="24" customFormat="1" ht="18" x14ac:dyDescent="0.25">
      <c r="A8" s="89">
        <v>1</v>
      </c>
      <c r="B8" s="168" t="s">
        <v>148</v>
      </c>
      <c r="C8" s="68" t="s">
        <v>233</v>
      </c>
      <c r="D8" s="76"/>
      <c r="E8" s="262">
        <v>70</v>
      </c>
      <c r="F8" s="262">
        <v>0</v>
      </c>
      <c r="G8" s="262">
        <v>60</v>
      </c>
      <c r="H8" s="262"/>
      <c r="I8" s="262"/>
      <c r="J8" s="262"/>
      <c r="K8" s="262"/>
      <c r="L8" s="262"/>
      <c r="M8" s="262">
        <v>62</v>
      </c>
      <c r="N8" s="262">
        <v>74</v>
      </c>
      <c r="O8" s="262">
        <v>70</v>
      </c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3"/>
      <c r="AF8" s="219"/>
      <c r="AG8" s="219"/>
      <c r="AH8" s="219"/>
      <c r="AI8" s="219"/>
      <c r="AJ8" s="219"/>
      <c r="AK8" s="219"/>
      <c r="AL8" s="269"/>
      <c r="AM8" s="269"/>
      <c r="AN8" s="269"/>
      <c r="AO8" s="269"/>
      <c r="AP8" s="269"/>
      <c r="AQ8" s="269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56"/>
      <c r="BK8" s="256"/>
      <c r="BL8" s="256"/>
      <c r="BM8" s="256"/>
      <c r="BN8" s="256"/>
      <c r="BO8" s="256"/>
      <c r="BP8" s="256"/>
      <c r="BQ8" s="256"/>
      <c r="BR8" s="55" t="str">
        <f t="shared" ref="BR8:BR28" si="1">IF(COUNTIF(E8:O8,"&gt;59")=COUNTA(E8:O8),(IF(COUNTA(E8:O8&gt;0),SUM(E8:O8)/COUNT(E8:O8),"св")),"Нет п/оц.")</f>
        <v>Нет п/оц.</v>
      </c>
      <c r="BS8" s="55" t="e">
        <f t="shared" ref="BS8:BS28" si="2">IF(COUNTIF(P8:W8,"&gt;59")=COUNTA(P8:W8),(IF(COUNTA(P8:W8&gt;0),SUM(P8:W8)/COUNT(P8:W8),"св")),"Нет п/оц.")</f>
        <v>#DIV/0!</v>
      </c>
      <c r="BT8" s="95" t="e">
        <f t="shared" ref="BT8:BT28" si="3">IF(COUNTIF(X8:AD8,"&gt;59")=COUNTA(X8:AD8),(IF(COUNTA(X8:AD8&gt;0),SUM(X8:AD8)/COUNT(X8:AD8),"св")),"Нет п/оц.")</f>
        <v>#DIV/0!</v>
      </c>
      <c r="BU8" s="95" t="e">
        <f t="shared" ref="BU8:BU28" si="4">IF(COUNTIF(AE8:AK8,"&gt;59")=COUNTA(AE8:AK8),(IF(COUNTA(AE8:AK8&gt;0),SUM(AE8:AK8)/COUNT(AE8:AK8),"св")),"Нет п/оц.")</f>
        <v>#DIV/0!</v>
      </c>
      <c r="BV8" s="95" t="e">
        <f t="shared" ref="BV8:BV28" si="5">IF(COUNTIF(AL8:AQ8,"&gt;59")=COUNTA(AL8:AQ8),(IF(COUNTA(AL8:AQ8&gt;0),SUM(AL8:AQ8)/COUNT(AL8:AQ8),"св")),"Нет п/оц.")</f>
        <v>#DIV/0!</v>
      </c>
      <c r="BW8" s="95" t="e">
        <f t="shared" ref="BW8:BW28" si="6">IF(COUNTIF(AR8:BA8,"&gt;59")=COUNTA(AR8:BA8),(IF(COUNTA(AR8:BA8&gt;0),SUM(AR8:BA8)/COUNT(AR8:BA8),"св")),"Нет п/оц.")</f>
        <v>#DIV/0!</v>
      </c>
      <c r="BX8" s="95" t="e">
        <f t="shared" ref="BX8:BX28" si="7">IF(COUNTIF(BB8:BI8,"&gt;59")=COUNTA(BB8:BI8),(IF(COUNTA(BB8:BI8&gt;0),SUM(BB8:BI8)/COUNT(BB8:BI8),"св")),"Нет п/оц.")</f>
        <v>#DIV/0!</v>
      </c>
      <c r="BY8" s="95" t="e">
        <f t="shared" ref="BY8:BY28" si="8">IF(COUNTIF(BJ8:BQ8,"&gt;59")=COUNTA(BJ8:BQ8),(IF(COUNTA(BJ8:BQ8&gt;0),SUM(BJ8:BQ8)/COUNT(BJ8:BQ8),"св")),"Нет п/оц.")</f>
        <v>#DIV/0!</v>
      </c>
      <c r="BZ8" s="27" t="str">
        <f t="shared" ref="BZ8:BZ28" si="9">IF(COUNTIF(E8:BQ8,"&gt;59")=COUNTA(E8:BQ8),(IF(COUNTA(E8:BQ8)&gt;0,SUM(E8:BQ8)/COUNT(E8:BQ8),"св")),"Нет п/оц.")</f>
        <v>Нет п/оц.</v>
      </c>
      <c r="CA8" s="275">
        <f t="shared" ref="CA8:CA28" si="10">COUNTIF(E8:BQ8,"&gt;=90")</f>
        <v>0</v>
      </c>
      <c r="CB8" s="373">
        <f t="shared" ref="CB8:CB28" si="11">COUNTIFS(E8:BQ8,"&gt;=74",E8:BQ8,"&lt;90")</f>
        <v>1</v>
      </c>
      <c r="CC8" s="373">
        <f t="shared" ref="CC8:CC28" si="12">COUNTIFS(E8:BQ8,"&gt;=60",E8:BQ8,"&lt;74")</f>
        <v>4</v>
      </c>
      <c r="CD8" s="373">
        <f t="shared" ref="CD8:CD28" si="13">CC8+CB8+CA8</f>
        <v>5</v>
      </c>
      <c r="CE8" s="93">
        <f t="shared" ref="CE8:CE28" si="14">CA8/CD8*100</f>
        <v>0</v>
      </c>
      <c r="CG8" s="341">
        <f t="shared" ref="CG8:CG28" si="15">COUNTIF(E8:BQ8,"&gt;=90")/COUNT(E8:BQ8)*100</f>
        <v>0</v>
      </c>
      <c r="CH8" s="341">
        <f t="shared" ref="CH8:CH28" si="16">(COUNTIF(E8:BQ8,"&gt;=82")-COUNTIF(E8:BQ8,"&gt;=90"))/COUNT(E8:BQ8)*100</f>
        <v>0</v>
      </c>
      <c r="CI8" s="341">
        <f t="shared" ref="CI8:CI28" si="17">(COUNTIF(E8:BQ8,"&gt;=74")-COUNTIF(E8:BQ8,"&gt;=82"))/COUNT(E8:BQ8)*100</f>
        <v>16.666666666666664</v>
      </c>
      <c r="CJ8" s="341">
        <f t="shared" ref="CJ8:CJ28" si="18">(COUNTIF(E8:BQ8,"&gt;=64")-COUNTIF(E8:BQ8,"&gt;=74"))/(COUNT(E8:BQ8))*100</f>
        <v>33.333333333333329</v>
      </c>
      <c r="CK8" s="341">
        <f t="shared" ref="CK8:CK28" si="19">(COUNTIF(E8:BQ8,"&gt;=60")-COUNTIF(E8:BQ8,"&gt;=64"))/(COUNT(E8:BQ8))*100</f>
        <v>33.333333333333329</v>
      </c>
      <c r="CM8" s="24">
        <f t="shared" ref="CM8:CM28" si="20">CA8/$CD8</f>
        <v>0</v>
      </c>
      <c r="CN8" s="24">
        <f t="shared" ref="CN8:CO8" si="21">CB8/$CD8</f>
        <v>0.2</v>
      </c>
      <c r="CO8" s="24">
        <f t="shared" si="21"/>
        <v>0.8</v>
      </c>
    </row>
    <row r="9" spans="1:93" s="24" customFormat="1" ht="18" x14ac:dyDescent="0.25">
      <c r="A9" s="89">
        <v>3</v>
      </c>
      <c r="B9" s="243" t="s">
        <v>158</v>
      </c>
      <c r="C9" s="68" t="s">
        <v>233</v>
      </c>
      <c r="D9" s="76" t="s">
        <v>17</v>
      </c>
      <c r="E9" s="262">
        <v>80</v>
      </c>
      <c r="F9" s="262">
        <v>70</v>
      </c>
      <c r="G9" s="262">
        <v>90</v>
      </c>
      <c r="H9" s="262"/>
      <c r="I9" s="262"/>
      <c r="J9" s="262"/>
      <c r="K9" s="262"/>
      <c r="L9" s="262"/>
      <c r="M9" s="262">
        <v>60</v>
      </c>
      <c r="N9" s="262">
        <v>62</v>
      </c>
      <c r="O9" s="262">
        <v>74</v>
      </c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3"/>
      <c r="AF9" s="219"/>
      <c r="AG9" s="219"/>
      <c r="AH9" s="219"/>
      <c r="AI9" s="219"/>
      <c r="AJ9" s="219"/>
      <c r="AK9" s="219"/>
      <c r="AL9" s="269"/>
      <c r="AM9" s="269"/>
      <c r="AN9" s="269"/>
      <c r="AO9" s="269"/>
      <c r="AP9" s="269"/>
      <c r="AQ9" s="269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56"/>
      <c r="BK9" s="256"/>
      <c r="BL9" s="256"/>
      <c r="BM9" s="256"/>
      <c r="BN9" s="261"/>
      <c r="BO9" s="256"/>
      <c r="BP9" s="256"/>
      <c r="BQ9" s="256"/>
      <c r="BR9" s="55">
        <f t="shared" si="1"/>
        <v>72.666666666666671</v>
      </c>
      <c r="BS9" s="55" t="e">
        <f t="shared" si="2"/>
        <v>#DIV/0!</v>
      </c>
      <c r="BT9" s="95" t="e">
        <f t="shared" si="3"/>
        <v>#DIV/0!</v>
      </c>
      <c r="BU9" s="95" t="e">
        <f t="shared" si="4"/>
        <v>#DIV/0!</v>
      </c>
      <c r="BV9" s="95" t="e">
        <f t="shared" si="5"/>
        <v>#DIV/0!</v>
      </c>
      <c r="BW9" s="95" t="e">
        <f t="shared" si="6"/>
        <v>#DIV/0!</v>
      </c>
      <c r="BX9" s="95" t="e">
        <f t="shared" si="7"/>
        <v>#DIV/0!</v>
      </c>
      <c r="BY9" s="95" t="e">
        <f t="shared" si="8"/>
        <v>#DIV/0!</v>
      </c>
      <c r="BZ9" s="27">
        <f t="shared" si="9"/>
        <v>72.666666666666671</v>
      </c>
      <c r="CA9" s="275">
        <f t="shared" si="10"/>
        <v>1</v>
      </c>
      <c r="CB9" s="373">
        <f t="shared" si="11"/>
        <v>2</v>
      </c>
      <c r="CC9" s="373">
        <f t="shared" si="12"/>
        <v>3</v>
      </c>
      <c r="CD9" s="373">
        <f t="shared" si="13"/>
        <v>6</v>
      </c>
      <c r="CE9" s="93">
        <f t="shared" si="14"/>
        <v>16.666666666666664</v>
      </c>
      <c r="CG9" s="341">
        <f t="shared" si="15"/>
        <v>16.666666666666664</v>
      </c>
      <c r="CH9" s="341">
        <f t="shared" si="16"/>
        <v>0</v>
      </c>
      <c r="CI9" s="341">
        <f t="shared" si="17"/>
        <v>33.333333333333329</v>
      </c>
      <c r="CJ9" s="341">
        <f t="shared" si="18"/>
        <v>16.666666666666664</v>
      </c>
      <c r="CK9" s="341">
        <f t="shared" si="19"/>
        <v>33.333333333333329</v>
      </c>
      <c r="CM9" s="24">
        <f t="shared" si="20"/>
        <v>0.16666666666666666</v>
      </c>
      <c r="CN9" s="24">
        <f t="shared" ref="CN9:CN28" si="22">CB9/$CD9</f>
        <v>0.33333333333333331</v>
      </c>
      <c r="CO9" s="24">
        <f t="shared" ref="CO9:CO28" si="23">CC9/$CD9</f>
        <v>0.5</v>
      </c>
    </row>
    <row r="10" spans="1:93" s="24" customFormat="1" ht="18" x14ac:dyDescent="0.25">
      <c r="A10" s="89">
        <v>4</v>
      </c>
      <c r="B10" s="168" t="s">
        <v>149</v>
      </c>
      <c r="C10" s="68" t="s">
        <v>233</v>
      </c>
      <c r="D10" s="76" t="s">
        <v>17</v>
      </c>
      <c r="E10" s="262">
        <v>0</v>
      </c>
      <c r="F10" s="262"/>
      <c r="G10" s="262">
        <v>18</v>
      </c>
      <c r="H10" s="262">
        <v>0</v>
      </c>
      <c r="I10" s="262"/>
      <c r="J10" s="262"/>
      <c r="K10" s="262"/>
      <c r="L10" s="262"/>
      <c r="M10" s="262">
        <v>60</v>
      </c>
      <c r="N10" s="262">
        <v>61</v>
      </c>
      <c r="O10" s="262">
        <v>0</v>
      </c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3"/>
      <c r="AF10" s="219"/>
      <c r="AG10" s="219"/>
      <c r="AH10" s="219"/>
      <c r="AI10" s="219"/>
      <c r="AJ10" s="219"/>
      <c r="AK10" s="219"/>
      <c r="AL10" s="269"/>
      <c r="AM10" s="269"/>
      <c r="AN10" s="269"/>
      <c r="AO10" s="269"/>
      <c r="AP10" s="269"/>
      <c r="AQ10" s="269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56"/>
      <c r="BK10" s="256"/>
      <c r="BL10" s="256"/>
      <c r="BM10" s="256"/>
      <c r="BN10" s="256"/>
      <c r="BO10" s="256"/>
      <c r="BP10" s="256"/>
      <c r="BQ10" s="256"/>
      <c r="BR10" s="55" t="str">
        <f t="shared" si="1"/>
        <v>Нет п/оц.</v>
      </c>
      <c r="BS10" s="55" t="e">
        <f t="shared" si="2"/>
        <v>#DIV/0!</v>
      </c>
      <c r="BT10" s="95" t="e">
        <f t="shared" si="3"/>
        <v>#DIV/0!</v>
      </c>
      <c r="BU10" s="95" t="e">
        <f t="shared" si="4"/>
        <v>#DIV/0!</v>
      </c>
      <c r="BV10" s="95" t="e">
        <f t="shared" si="5"/>
        <v>#DIV/0!</v>
      </c>
      <c r="BW10" s="95" t="e">
        <f t="shared" si="6"/>
        <v>#DIV/0!</v>
      </c>
      <c r="BX10" s="95" t="e">
        <f t="shared" si="7"/>
        <v>#DIV/0!</v>
      </c>
      <c r="BY10" s="95" t="e">
        <f t="shared" si="8"/>
        <v>#DIV/0!</v>
      </c>
      <c r="BZ10" s="27" t="str">
        <f t="shared" si="9"/>
        <v>Нет п/оц.</v>
      </c>
      <c r="CA10" s="275">
        <f t="shared" si="10"/>
        <v>0</v>
      </c>
      <c r="CB10" s="373">
        <f t="shared" si="11"/>
        <v>0</v>
      </c>
      <c r="CC10" s="373">
        <f t="shared" si="12"/>
        <v>2</v>
      </c>
      <c r="CD10" s="373">
        <f t="shared" si="13"/>
        <v>2</v>
      </c>
      <c r="CE10" s="93">
        <f t="shared" si="14"/>
        <v>0</v>
      </c>
      <c r="CG10" s="341">
        <f t="shared" si="15"/>
        <v>0</v>
      </c>
      <c r="CH10" s="341">
        <f t="shared" si="16"/>
        <v>0</v>
      </c>
      <c r="CI10" s="341">
        <f t="shared" si="17"/>
        <v>0</v>
      </c>
      <c r="CJ10" s="341">
        <f t="shared" si="18"/>
        <v>0</v>
      </c>
      <c r="CK10" s="341">
        <f t="shared" si="19"/>
        <v>33.333333333333329</v>
      </c>
      <c r="CM10" s="24">
        <f t="shared" si="20"/>
        <v>0</v>
      </c>
      <c r="CN10" s="24">
        <f t="shared" si="22"/>
        <v>0</v>
      </c>
      <c r="CO10" s="24">
        <f t="shared" si="23"/>
        <v>1</v>
      </c>
    </row>
    <row r="11" spans="1:93" s="24" customFormat="1" ht="18" x14ac:dyDescent="0.25">
      <c r="A11" s="89">
        <v>5</v>
      </c>
      <c r="B11" s="168" t="s">
        <v>234</v>
      </c>
      <c r="C11" s="68" t="s">
        <v>233</v>
      </c>
      <c r="D11" s="76"/>
      <c r="E11" s="262">
        <v>80</v>
      </c>
      <c r="F11" s="262">
        <v>60</v>
      </c>
      <c r="G11" s="262">
        <v>75</v>
      </c>
      <c r="H11" s="262"/>
      <c r="I11" s="262"/>
      <c r="J11" s="262"/>
      <c r="K11" s="262"/>
      <c r="L11" s="262"/>
      <c r="M11" s="262">
        <v>71</v>
      </c>
      <c r="N11" s="262">
        <v>78</v>
      </c>
      <c r="O11" s="262">
        <v>75</v>
      </c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3"/>
      <c r="AF11" s="219"/>
      <c r="AG11" s="219"/>
      <c r="AH11" s="219"/>
      <c r="AI11" s="219"/>
      <c r="AJ11" s="219"/>
      <c r="AK11" s="219"/>
      <c r="AL11" s="269"/>
      <c r="AM11" s="269"/>
      <c r="AN11" s="269"/>
      <c r="AO11" s="269"/>
      <c r="AP11" s="269"/>
      <c r="AQ11" s="269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56"/>
      <c r="BK11" s="256"/>
      <c r="BL11" s="256"/>
      <c r="BM11" s="256"/>
      <c r="BN11" s="256"/>
      <c r="BO11" s="256"/>
      <c r="BP11" s="256"/>
      <c r="BQ11" s="256"/>
      <c r="BR11" s="55">
        <f t="shared" si="1"/>
        <v>73.166666666666671</v>
      </c>
      <c r="BS11" s="55" t="e">
        <f t="shared" si="2"/>
        <v>#DIV/0!</v>
      </c>
      <c r="BT11" s="95" t="e">
        <f t="shared" si="3"/>
        <v>#DIV/0!</v>
      </c>
      <c r="BU11" s="95" t="e">
        <f t="shared" si="4"/>
        <v>#DIV/0!</v>
      </c>
      <c r="BV11" s="95" t="e">
        <f t="shared" si="5"/>
        <v>#DIV/0!</v>
      </c>
      <c r="BW11" s="95" t="e">
        <f t="shared" si="6"/>
        <v>#DIV/0!</v>
      </c>
      <c r="BX11" s="95" t="e">
        <f t="shared" si="7"/>
        <v>#DIV/0!</v>
      </c>
      <c r="BY11" s="95" t="e">
        <f t="shared" si="8"/>
        <v>#DIV/0!</v>
      </c>
      <c r="BZ11" s="27">
        <f t="shared" si="9"/>
        <v>73.166666666666671</v>
      </c>
      <c r="CA11" s="26">
        <f t="shared" si="10"/>
        <v>0</v>
      </c>
      <c r="CB11" s="26">
        <f t="shared" si="11"/>
        <v>4</v>
      </c>
      <c r="CC11" s="26">
        <f t="shared" si="12"/>
        <v>2</v>
      </c>
      <c r="CD11" s="26">
        <f t="shared" si="13"/>
        <v>6</v>
      </c>
      <c r="CE11" s="27">
        <f t="shared" si="14"/>
        <v>0</v>
      </c>
      <c r="CG11" s="341">
        <f t="shared" si="15"/>
        <v>0</v>
      </c>
      <c r="CH11" s="341">
        <f t="shared" si="16"/>
        <v>0</v>
      </c>
      <c r="CI11" s="341">
        <f t="shared" si="17"/>
        <v>66.666666666666657</v>
      </c>
      <c r="CJ11" s="341">
        <f t="shared" si="18"/>
        <v>16.666666666666664</v>
      </c>
      <c r="CK11" s="341">
        <f t="shared" si="19"/>
        <v>16.666666666666664</v>
      </c>
      <c r="CM11" s="24">
        <f t="shared" si="20"/>
        <v>0</v>
      </c>
      <c r="CN11" s="24">
        <f t="shared" si="22"/>
        <v>0.66666666666666663</v>
      </c>
      <c r="CO11" s="24">
        <f t="shared" si="23"/>
        <v>0.33333333333333331</v>
      </c>
    </row>
    <row r="12" spans="1:93" s="242" customFormat="1" ht="18" x14ac:dyDescent="0.25">
      <c r="A12" s="89">
        <v>6</v>
      </c>
      <c r="B12" s="168" t="s">
        <v>150</v>
      </c>
      <c r="C12" s="68" t="s">
        <v>233</v>
      </c>
      <c r="D12" s="76"/>
      <c r="E12" s="267">
        <v>74</v>
      </c>
      <c r="F12" s="267">
        <v>0</v>
      </c>
      <c r="G12" s="267">
        <v>74</v>
      </c>
      <c r="H12" s="267"/>
      <c r="I12" s="267"/>
      <c r="J12" s="267"/>
      <c r="K12" s="267"/>
      <c r="L12" s="267"/>
      <c r="M12" s="267">
        <v>60</v>
      </c>
      <c r="N12" s="267">
        <v>63</v>
      </c>
      <c r="O12" s="267">
        <v>74</v>
      </c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8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38" t="str">
        <f t="shared" si="1"/>
        <v>Нет п/оц.</v>
      </c>
      <c r="BS12" s="238" t="e">
        <f t="shared" si="2"/>
        <v>#DIV/0!</v>
      </c>
      <c r="BT12" s="239" t="e">
        <f t="shared" si="3"/>
        <v>#DIV/0!</v>
      </c>
      <c r="BU12" s="239" t="e">
        <f t="shared" si="4"/>
        <v>#DIV/0!</v>
      </c>
      <c r="BV12" s="239" t="e">
        <f t="shared" si="5"/>
        <v>#DIV/0!</v>
      </c>
      <c r="BW12" s="95" t="e">
        <f t="shared" si="6"/>
        <v>#DIV/0!</v>
      </c>
      <c r="BX12" s="95" t="e">
        <f t="shared" si="7"/>
        <v>#DIV/0!</v>
      </c>
      <c r="BY12" s="95" t="e">
        <f t="shared" si="8"/>
        <v>#DIV/0!</v>
      </c>
      <c r="BZ12" s="240" t="str">
        <f t="shared" si="9"/>
        <v>Нет п/оц.</v>
      </c>
      <c r="CA12" s="241">
        <f t="shared" si="10"/>
        <v>0</v>
      </c>
      <c r="CB12" s="241">
        <f t="shared" si="11"/>
        <v>3</v>
      </c>
      <c r="CC12" s="241">
        <f t="shared" si="12"/>
        <v>2</v>
      </c>
      <c r="CD12" s="241">
        <f t="shared" si="13"/>
        <v>5</v>
      </c>
      <c r="CE12" s="240">
        <f t="shared" si="14"/>
        <v>0</v>
      </c>
      <c r="CG12" s="341">
        <f t="shared" si="15"/>
        <v>0</v>
      </c>
      <c r="CH12" s="341">
        <f t="shared" si="16"/>
        <v>0</v>
      </c>
      <c r="CI12" s="341">
        <f t="shared" si="17"/>
        <v>50</v>
      </c>
      <c r="CJ12" s="341">
        <f t="shared" si="18"/>
        <v>0</v>
      </c>
      <c r="CK12" s="341">
        <f t="shared" si="19"/>
        <v>33.333333333333329</v>
      </c>
      <c r="CL12" s="24"/>
      <c r="CM12" s="24">
        <f t="shared" si="20"/>
        <v>0</v>
      </c>
      <c r="CN12" s="24">
        <f t="shared" si="22"/>
        <v>0.6</v>
      </c>
      <c r="CO12" s="24">
        <f t="shared" si="23"/>
        <v>0.4</v>
      </c>
    </row>
    <row r="13" spans="1:93" ht="18" x14ac:dyDescent="0.25">
      <c r="A13" s="234">
        <v>7</v>
      </c>
      <c r="B13" s="244" t="s">
        <v>235</v>
      </c>
      <c r="C13" s="68" t="s">
        <v>233</v>
      </c>
      <c r="D13" s="236"/>
      <c r="E13" s="264">
        <v>99</v>
      </c>
      <c r="F13" s="264">
        <v>74</v>
      </c>
      <c r="G13" s="264"/>
      <c r="H13" s="264"/>
      <c r="I13" s="264">
        <v>90</v>
      </c>
      <c r="J13" s="264"/>
      <c r="K13" s="264"/>
      <c r="L13" s="264"/>
      <c r="M13" s="264">
        <v>94</v>
      </c>
      <c r="N13" s="264">
        <v>95</v>
      </c>
      <c r="O13" s="264">
        <v>100</v>
      </c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5"/>
      <c r="AF13" s="222"/>
      <c r="AG13" s="222"/>
      <c r="AH13" s="437"/>
      <c r="AI13" s="437"/>
      <c r="AJ13" s="437"/>
      <c r="AK13" s="437"/>
      <c r="AL13" s="269"/>
      <c r="AM13" s="269"/>
      <c r="AN13" s="269"/>
      <c r="AO13" s="269"/>
      <c r="AP13" s="269"/>
      <c r="AQ13" s="269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266"/>
      <c r="BK13" s="266"/>
      <c r="BL13" s="266"/>
      <c r="BM13" s="266"/>
      <c r="BN13" s="266"/>
      <c r="BO13" s="266"/>
      <c r="BP13" s="266"/>
      <c r="BQ13" s="266"/>
      <c r="BR13" s="95">
        <f t="shared" si="1"/>
        <v>92</v>
      </c>
      <c r="BS13" s="95" t="e">
        <f t="shared" si="2"/>
        <v>#DIV/0!</v>
      </c>
      <c r="BT13" s="95" t="e">
        <f t="shared" si="3"/>
        <v>#DIV/0!</v>
      </c>
      <c r="BU13" s="95" t="e">
        <f t="shared" si="4"/>
        <v>#DIV/0!</v>
      </c>
      <c r="BV13" s="95" t="e">
        <f t="shared" si="5"/>
        <v>#DIV/0!</v>
      </c>
      <c r="BW13" s="95" t="e">
        <f t="shared" si="6"/>
        <v>#DIV/0!</v>
      </c>
      <c r="BX13" s="95" t="e">
        <f t="shared" si="7"/>
        <v>#DIV/0!</v>
      </c>
      <c r="BY13" s="95" t="e">
        <f t="shared" si="8"/>
        <v>#DIV/0!</v>
      </c>
      <c r="BZ13" s="27">
        <f t="shared" si="9"/>
        <v>92</v>
      </c>
      <c r="CA13" s="26">
        <f t="shared" si="10"/>
        <v>5</v>
      </c>
      <c r="CB13" s="26">
        <f t="shared" si="11"/>
        <v>1</v>
      </c>
      <c r="CC13" s="26">
        <f t="shared" si="12"/>
        <v>0</v>
      </c>
      <c r="CD13" s="26">
        <f t="shared" si="13"/>
        <v>6</v>
      </c>
      <c r="CE13" s="27">
        <f t="shared" si="14"/>
        <v>83.333333333333343</v>
      </c>
      <c r="CG13" s="341">
        <f t="shared" si="15"/>
        <v>83.333333333333343</v>
      </c>
      <c r="CH13" s="341">
        <f t="shared" si="16"/>
        <v>0</v>
      </c>
      <c r="CI13" s="341">
        <f t="shared" si="17"/>
        <v>16.666666666666664</v>
      </c>
      <c r="CJ13" s="341">
        <f t="shared" si="18"/>
        <v>0</v>
      </c>
      <c r="CK13" s="341">
        <f t="shared" si="19"/>
        <v>0</v>
      </c>
      <c r="CL13" s="24"/>
      <c r="CM13" s="24">
        <f t="shared" si="20"/>
        <v>0.83333333333333337</v>
      </c>
      <c r="CN13" s="24">
        <f t="shared" si="22"/>
        <v>0.16666666666666666</v>
      </c>
      <c r="CO13" s="24">
        <f t="shared" si="23"/>
        <v>0</v>
      </c>
    </row>
    <row r="14" spans="1:93" s="5" customFormat="1" ht="18" x14ac:dyDescent="0.25">
      <c r="A14" s="89">
        <v>8</v>
      </c>
      <c r="B14" s="168" t="s">
        <v>151</v>
      </c>
      <c r="C14" s="68" t="s">
        <v>233</v>
      </c>
      <c r="D14" s="76"/>
      <c r="E14" s="262">
        <v>90</v>
      </c>
      <c r="F14" s="262">
        <v>0</v>
      </c>
      <c r="G14" s="262">
        <v>90</v>
      </c>
      <c r="H14" s="262"/>
      <c r="I14" s="262"/>
      <c r="J14" s="262"/>
      <c r="K14" s="262"/>
      <c r="L14" s="262"/>
      <c r="M14" s="262">
        <v>68</v>
      </c>
      <c r="N14" s="262">
        <v>75</v>
      </c>
      <c r="O14" s="262">
        <v>90</v>
      </c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3"/>
      <c r="AF14" s="219"/>
      <c r="AG14" s="219"/>
      <c r="AH14" s="371"/>
      <c r="AI14" s="371"/>
      <c r="AJ14" s="371"/>
      <c r="AK14" s="371"/>
      <c r="AL14" s="269"/>
      <c r="AM14" s="269"/>
      <c r="AN14" s="269"/>
      <c r="AO14" s="269"/>
      <c r="AP14" s="269"/>
      <c r="AQ14" s="421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56"/>
      <c r="BK14" s="256"/>
      <c r="BL14" s="256"/>
      <c r="BM14" s="256"/>
      <c r="BN14" s="256"/>
      <c r="BO14" s="256"/>
      <c r="BP14" s="256"/>
      <c r="BQ14" s="256"/>
      <c r="BR14" s="55" t="str">
        <f t="shared" si="1"/>
        <v>Нет п/оц.</v>
      </c>
      <c r="BS14" s="55" t="e">
        <f t="shared" si="2"/>
        <v>#DIV/0!</v>
      </c>
      <c r="BT14" s="95" t="e">
        <f t="shared" si="3"/>
        <v>#DIV/0!</v>
      </c>
      <c r="BU14" s="95" t="e">
        <f t="shared" si="4"/>
        <v>#DIV/0!</v>
      </c>
      <c r="BV14" s="95" t="e">
        <f t="shared" si="5"/>
        <v>#DIV/0!</v>
      </c>
      <c r="BW14" s="95" t="e">
        <f t="shared" si="6"/>
        <v>#DIV/0!</v>
      </c>
      <c r="BX14" s="95" t="e">
        <f t="shared" si="7"/>
        <v>#DIV/0!</v>
      </c>
      <c r="BY14" s="95" t="e">
        <f t="shared" si="8"/>
        <v>#DIV/0!</v>
      </c>
      <c r="BZ14" s="27" t="str">
        <f t="shared" si="9"/>
        <v>Нет п/оц.</v>
      </c>
      <c r="CA14" s="26">
        <f t="shared" si="10"/>
        <v>3</v>
      </c>
      <c r="CB14" s="26">
        <f t="shared" si="11"/>
        <v>1</v>
      </c>
      <c r="CC14" s="26">
        <f t="shared" si="12"/>
        <v>1</v>
      </c>
      <c r="CD14" s="26">
        <f t="shared" si="13"/>
        <v>5</v>
      </c>
      <c r="CE14" s="27">
        <f t="shared" si="14"/>
        <v>60</v>
      </c>
      <c r="CG14" s="341">
        <f t="shared" si="15"/>
        <v>50</v>
      </c>
      <c r="CH14" s="341">
        <f t="shared" si="16"/>
        <v>0</v>
      </c>
      <c r="CI14" s="341">
        <f t="shared" si="17"/>
        <v>16.666666666666664</v>
      </c>
      <c r="CJ14" s="341">
        <f t="shared" si="18"/>
        <v>16.666666666666664</v>
      </c>
      <c r="CK14" s="341">
        <f t="shared" si="19"/>
        <v>0</v>
      </c>
      <c r="CL14" s="24"/>
      <c r="CM14" s="24">
        <f t="shared" si="20"/>
        <v>0.6</v>
      </c>
      <c r="CN14" s="24">
        <f t="shared" si="22"/>
        <v>0.2</v>
      </c>
      <c r="CO14" s="24">
        <f t="shared" si="23"/>
        <v>0.2</v>
      </c>
    </row>
    <row r="15" spans="1:93" s="5" customFormat="1" ht="18" x14ac:dyDescent="0.25">
      <c r="A15" s="89">
        <v>9</v>
      </c>
      <c r="B15" s="168" t="s">
        <v>159</v>
      </c>
      <c r="C15" s="68" t="s">
        <v>233</v>
      </c>
      <c r="D15" s="76" t="s">
        <v>17</v>
      </c>
      <c r="E15" s="262">
        <v>0</v>
      </c>
      <c r="F15" s="262"/>
      <c r="G15" s="262">
        <v>0</v>
      </c>
      <c r="H15" s="262">
        <v>60</v>
      </c>
      <c r="I15" s="262"/>
      <c r="J15" s="262"/>
      <c r="K15" s="262"/>
      <c r="L15" s="262"/>
      <c r="M15" s="262">
        <v>0</v>
      </c>
      <c r="N15" s="262">
        <v>60</v>
      </c>
      <c r="O15" s="262">
        <v>0</v>
      </c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3"/>
      <c r="AF15" s="219"/>
      <c r="AG15" s="219"/>
      <c r="AH15" s="371"/>
      <c r="AI15" s="371"/>
      <c r="AJ15" s="371"/>
      <c r="AK15" s="371"/>
      <c r="AL15" s="269"/>
      <c r="AM15" s="269"/>
      <c r="AN15" s="269"/>
      <c r="AO15" s="269"/>
      <c r="AP15" s="269"/>
      <c r="AQ15" s="421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56"/>
      <c r="BK15" s="256"/>
      <c r="BL15" s="256"/>
      <c r="BM15" s="256"/>
      <c r="BN15" s="256"/>
      <c r="BO15" s="256"/>
      <c r="BP15" s="256"/>
      <c r="BQ15" s="256"/>
      <c r="BR15" s="55" t="str">
        <f t="shared" si="1"/>
        <v>Нет п/оц.</v>
      </c>
      <c r="BS15" s="55" t="e">
        <f t="shared" si="2"/>
        <v>#DIV/0!</v>
      </c>
      <c r="BT15" s="95" t="e">
        <f t="shared" si="3"/>
        <v>#DIV/0!</v>
      </c>
      <c r="BU15" s="95" t="e">
        <f t="shared" si="4"/>
        <v>#DIV/0!</v>
      </c>
      <c r="BV15" s="95" t="e">
        <f t="shared" si="5"/>
        <v>#DIV/0!</v>
      </c>
      <c r="BW15" s="95" t="e">
        <f t="shared" si="6"/>
        <v>#DIV/0!</v>
      </c>
      <c r="BX15" s="95" t="e">
        <f t="shared" si="7"/>
        <v>#DIV/0!</v>
      </c>
      <c r="BY15" s="95" t="e">
        <f t="shared" si="8"/>
        <v>#DIV/0!</v>
      </c>
      <c r="BZ15" s="27" t="str">
        <f t="shared" si="9"/>
        <v>Нет п/оц.</v>
      </c>
      <c r="CA15" s="26">
        <f t="shared" si="10"/>
        <v>0</v>
      </c>
      <c r="CB15" s="26">
        <f t="shared" si="11"/>
        <v>0</v>
      </c>
      <c r="CC15" s="26">
        <f t="shared" si="12"/>
        <v>2</v>
      </c>
      <c r="CD15" s="26">
        <f t="shared" si="13"/>
        <v>2</v>
      </c>
      <c r="CE15" s="27">
        <f t="shared" si="14"/>
        <v>0</v>
      </c>
      <c r="CG15" s="341">
        <f t="shared" si="15"/>
        <v>0</v>
      </c>
      <c r="CH15" s="341">
        <f t="shared" si="16"/>
        <v>0</v>
      </c>
      <c r="CI15" s="341">
        <f t="shared" si="17"/>
        <v>0</v>
      </c>
      <c r="CJ15" s="341">
        <f t="shared" si="18"/>
        <v>0</v>
      </c>
      <c r="CK15" s="341">
        <f t="shared" si="19"/>
        <v>33.333333333333329</v>
      </c>
      <c r="CL15" s="24"/>
      <c r="CM15" s="24">
        <f t="shared" si="20"/>
        <v>0</v>
      </c>
      <c r="CN15" s="24">
        <f t="shared" si="22"/>
        <v>0</v>
      </c>
      <c r="CO15" s="24">
        <f t="shared" si="23"/>
        <v>1</v>
      </c>
    </row>
    <row r="16" spans="1:93" s="5" customFormat="1" ht="18" x14ac:dyDescent="0.25">
      <c r="A16" s="89">
        <v>10</v>
      </c>
      <c r="B16" s="168" t="s">
        <v>216</v>
      </c>
      <c r="C16" s="68" t="s">
        <v>233</v>
      </c>
      <c r="D16" s="76" t="s">
        <v>17</v>
      </c>
      <c r="E16" s="262">
        <v>65</v>
      </c>
      <c r="F16" s="262"/>
      <c r="G16" s="262">
        <v>76</v>
      </c>
      <c r="H16" s="262"/>
      <c r="I16" s="262">
        <v>79</v>
      </c>
      <c r="J16" s="262"/>
      <c r="K16" s="262"/>
      <c r="L16" s="262"/>
      <c r="M16" s="262">
        <v>63</v>
      </c>
      <c r="N16" s="262">
        <v>63</v>
      </c>
      <c r="O16" s="262">
        <v>65</v>
      </c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3"/>
      <c r="AF16" s="219"/>
      <c r="AG16" s="219"/>
      <c r="AH16" s="371"/>
      <c r="AI16" s="371"/>
      <c r="AJ16" s="371"/>
      <c r="AK16" s="371"/>
      <c r="AL16" s="269"/>
      <c r="AM16" s="269"/>
      <c r="AN16" s="269"/>
      <c r="AO16" s="269"/>
      <c r="AP16" s="269"/>
      <c r="AQ16" s="421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56"/>
      <c r="BK16" s="256"/>
      <c r="BL16" s="256"/>
      <c r="BM16" s="256"/>
      <c r="BN16" s="256"/>
      <c r="BO16" s="256"/>
      <c r="BP16" s="256"/>
      <c r="BQ16" s="256"/>
      <c r="BR16" s="55">
        <f t="shared" si="1"/>
        <v>68.5</v>
      </c>
      <c r="BS16" s="55" t="e">
        <f t="shared" si="2"/>
        <v>#DIV/0!</v>
      </c>
      <c r="BT16" s="95" t="e">
        <f t="shared" si="3"/>
        <v>#DIV/0!</v>
      </c>
      <c r="BU16" s="95" t="e">
        <f t="shared" si="4"/>
        <v>#DIV/0!</v>
      </c>
      <c r="BV16" s="95" t="e">
        <f t="shared" si="5"/>
        <v>#DIV/0!</v>
      </c>
      <c r="BW16" s="95" t="e">
        <f t="shared" si="6"/>
        <v>#DIV/0!</v>
      </c>
      <c r="BX16" s="95" t="e">
        <f t="shared" si="7"/>
        <v>#DIV/0!</v>
      </c>
      <c r="BY16" s="95" t="e">
        <f t="shared" si="8"/>
        <v>#DIV/0!</v>
      </c>
      <c r="BZ16" s="27">
        <f t="shared" si="9"/>
        <v>68.5</v>
      </c>
      <c r="CA16" s="26">
        <f t="shared" si="10"/>
        <v>0</v>
      </c>
      <c r="CB16" s="26">
        <f t="shared" si="11"/>
        <v>2</v>
      </c>
      <c r="CC16" s="26">
        <f t="shared" si="12"/>
        <v>4</v>
      </c>
      <c r="CD16" s="26">
        <f t="shared" si="13"/>
        <v>6</v>
      </c>
      <c r="CE16" s="27">
        <f t="shared" si="14"/>
        <v>0</v>
      </c>
      <c r="CG16" s="341">
        <f t="shared" si="15"/>
        <v>0</v>
      </c>
      <c r="CH16" s="341">
        <f t="shared" si="16"/>
        <v>0</v>
      </c>
      <c r="CI16" s="341">
        <f t="shared" si="17"/>
        <v>33.333333333333329</v>
      </c>
      <c r="CJ16" s="341">
        <f t="shared" si="18"/>
        <v>33.333333333333329</v>
      </c>
      <c r="CK16" s="341">
        <f t="shared" si="19"/>
        <v>33.333333333333329</v>
      </c>
      <c r="CL16" s="24"/>
      <c r="CM16" s="24">
        <f t="shared" si="20"/>
        <v>0</v>
      </c>
      <c r="CN16" s="24">
        <f t="shared" si="22"/>
        <v>0.33333333333333331</v>
      </c>
      <c r="CO16" s="24">
        <f t="shared" si="23"/>
        <v>0.66666666666666663</v>
      </c>
    </row>
    <row r="17" spans="1:93" s="5" customFormat="1" ht="18" x14ac:dyDescent="0.25">
      <c r="A17" s="278">
        <v>11</v>
      </c>
      <c r="B17" s="279" t="s">
        <v>236</v>
      </c>
      <c r="C17" s="68" t="s">
        <v>233</v>
      </c>
      <c r="D17" s="281"/>
      <c r="E17" s="282">
        <v>95</v>
      </c>
      <c r="F17" s="282">
        <v>66</v>
      </c>
      <c r="G17" s="282">
        <v>91</v>
      </c>
      <c r="H17" s="282"/>
      <c r="I17" s="282"/>
      <c r="J17" s="282"/>
      <c r="K17" s="282"/>
      <c r="L17" s="282"/>
      <c r="M17" s="282">
        <v>92</v>
      </c>
      <c r="N17" s="282">
        <v>97</v>
      </c>
      <c r="O17" s="282">
        <v>95</v>
      </c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3"/>
      <c r="AF17" s="284"/>
      <c r="AG17" s="284"/>
      <c r="AH17" s="431"/>
      <c r="AI17" s="431"/>
      <c r="AJ17" s="431"/>
      <c r="AK17" s="431"/>
      <c r="AL17" s="269"/>
      <c r="AM17" s="269"/>
      <c r="AN17" s="269"/>
      <c r="AO17" s="269"/>
      <c r="AP17" s="269"/>
      <c r="AQ17" s="421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85"/>
      <c r="BK17" s="285"/>
      <c r="BL17" s="285"/>
      <c r="BM17" s="285"/>
      <c r="BN17" s="285"/>
      <c r="BO17" s="285"/>
      <c r="BP17" s="285"/>
      <c r="BQ17" s="285"/>
      <c r="BR17" s="286">
        <f t="shared" si="1"/>
        <v>89.333333333333329</v>
      </c>
      <c r="BS17" s="286" t="e">
        <f t="shared" si="2"/>
        <v>#DIV/0!</v>
      </c>
      <c r="BT17" s="287" t="e">
        <f t="shared" si="3"/>
        <v>#DIV/0!</v>
      </c>
      <c r="BU17" s="287" t="e">
        <f t="shared" si="4"/>
        <v>#DIV/0!</v>
      </c>
      <c r="BV17" s="287" t="e">
        <f t="shared" si="5"/>
        <v>#DIV/0!</v>
      </c>
      <c r="BW17" s="95" t="e">
        <f t="shared" si="6"/>
        <v>#DIV/0!</v>
      </c>
      <c r="BX17" s="95" t="e">
        <f t="shared" si="7"/>
        <v>#DIV/0!</v>
      </c>
      <c r="BY17" s="95" t="e">
        <f t="shared" si="8"/>
        <v>#DIV/0!</v>
      </c>
      <c r="BZ17" s="276">
        <f t="shared" si="9"/>
        <v>89.333333333333329</v>
      </c>
      <c r="CA17" s="288">
        <f t="shared" si="10"/>
        <v>5</v>
      </c>
      <c r="CB17" s="288">
        <f t="shared" si="11"/>
        <v>0</v>
      </c>
      <c r="CC17" s="288">
        <f t="shared" si="12"/>
        <v>1</v>
      </c>
      <c r="CD17" s="288">
        <f t="shared" si="13"/>
        <v>6</v>
      </c>
      <c r="CE17" s="276">
        <f t="shared" si="14"/>
        <v>83.333333333333343</v>
      </c>
      <c r="CG17" s="341">
        <f t="shared" si="15"/>
        <v>83.333333333333343</v>
      </c>
      <c r="CH17" s="341">
        <f t="shared" si="16"/>
        <v>0</v>
      </c>
      <c r="CI17" s="341">
        <f t="shared" si="17"/>
        <v>0</v>
      </c>
      <c r="CJ17" s="341">
        <f t="shared" si="18"/>
        <v>16.666666666666664</v>
      </c>
      <c r="CK17" s="341">
        <f t="shared" si="19"/>
        <v>0</v>
      </c>
      <c r="CL17" s="24"/>
      <c r="CM17" s="24">
        <f t="shared" si="20"/>
        <v>0.83333333333333337</v>
      </c>
      <c r="CN17" s="24">
        <f t="shared" si="22"/>
        <v>0</v>
      </c>
      <c r="CO17" s="24">
        <f t="shared" si="23"/>
        <v>0.16666666666666666</v>
      </c>
    </row>
    <row r="18" spans="1:93" s="305" customFormat="1" ht="18" x14ac:dyDescent="0.25">
      <c r="A18" s="89">
        <v>13</v>
      </c>
      <c r="B18" s="441" t="s">
        <v>153</v>
      </c>
      <c r="C18" s="68" t="s">
        <v>233</v>
      </c>
      <c r="D18" s="76"/>
      <c r="E18" s="298">
        <v>0</v>
      </c>
      <c r="F18" s="298">
        <v>60</v>
      </c>
      <c r="G18" s="298">
        <v>0</v>
      </c>
      <c r="H18" s="298"/>
      <c r="I18" s="298"/>
      <c r="J18" s="298"/>
      <c r="K18" s="298"/>
      <c r="L18" s="298"/>
      <c r="M18" s="298">
        <v>60</v>
      </c>
      <c r="N18" s="298">
        <v>64</v>
      </c>
      <c r="O18" s="298">
        <v>0</v>
      </c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9"/>
      <c r="AF18" s="300"/>
      <c r="AG18" s="300"/>
      <c r="AH18" s="438"/>
      <c r="AI18" s="438"/>
      <c r="AJ18" s="438"/>
      <c r="AK18" s="438"/>
      <c r="AL18" s="269"/>
      <c r="AM18" s="269"/>
      <c r="AN18" s="269"/>
      <c r="AO18" s="269"/>
      <c r="AP18" s="269"/>
      <c r="AQ18" s="421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301"/>
      <c r="BK18" s="301"/>
      <c r="BL18" s="301"/>
      <c r="BM18" s="301"/>
      <c r="BN18" s="301"/>
      <c r="BO18" s="301"/>
      <c r="BP18" s="301"/>
      <c r="BQ18" s="301"/>
      <c r="BR18" s="302" t="str">
        <f t="shared" si="1"/>
        <v>Нет п/оц.</v>
      </c>
      <c r="BS18" s="302" t="e">
        <f t="shared" si="2"/>
        <v>#DIV/0!</v>
      </c>
      <c r="BT18" s="302" t="e">
        <f t="shared" si="3"/>
        <v>#DIV/0!</v>
      </c>
      <c r="BU18" s="302" t="e">
        <f t="shared" si="4"/>
        <v>#DIV/0!</v>
      </c>
      <c r="BV18" s="302" t="e">
        <f t="shared" si="5"/>
        <v>#DIV/0!</v>
      </c>
      <c r="BW18" s="95" t="e">
        <f t="shared" si="6"/>
        <v>#DIV/0!</v>
      </c>
      <c r="BX18" s="95" t="e">
        <f t="shared" si="7"/>
        <v>#DIV/0!</v>
      </c>
      <c r="BY18" s="95" t="e">
        <f t="shared" si="8"/>
        <v>#DIV/0!</v>
      </c>
      <c r="BZ18" s="303" t="str">
        <f t="shared" si="9"/>
        <v>Нет п/оц.</v>
      </c>
      <c r="CA18" s="304">
        <f t="shared" si="10"/>
        <v>0</v>
      </c>
      <c r="CB18" s="304">
        <f t="shared" si="11"/>
        <v>0</v>
      </c>
      <c r="CC18" s="304">
        <f t="shared" si="12"/>
        <v>3</v>
      </c>
      <c r="CD18" s="304">
        <f t="shared" si="13"/>
        <v>3</v>
      </c>
      <c r="CE18" s="303">
        <f t="shared" si="14"/>
        <v>0</v>
      </c>
      <c r="CG18" s="341">
        <f t="shared" si="15"/>
        <v>0</v>
      </c>
      <c r="CH18" s="341">
        <f t="shared" si="16"/>
        <v>0</v>
      </c>
      <c r="CI18" s="341">
        <f t="shared" si="17"/>
        <v>0</v>
      </c>
      <c r="CJ18" s="341">
        <f t="shared" si="18"/>
        <v>16.666666666666664</v>
      </c>
      <c r="CK18" s="341">
        <f t="shared" si="19"/>
        <v>33.333333333333329</v>
      </c>
      <c r="CL18" s="24"/>
      <c r="CM18" s="24">
        <f t="shared" si="20"/>
        <v>0</v>
      </c>
      <c r="CN18" s="24">
        <f t="shared" si="22"/>
        <v>0</v>
      </c>
      <c r="CO18" s="24">
        <f t="shared" si="23"/>
        <v>1</v>
      </c>
    </row>
    <row r="19" spans="1:93" s="5" customFormat="1" ht="18" x14ac:dyDescent="0.25">
      <c r="A19" s="234">
        <v>15</v>
      </c>
      <c r="B19" s="244" t="s">
        <v>237</v>
      </c>
      <c r="C19" s="68" t="s">
        <v>233</v>
      </c>
      <c r="D19" s="236"/>
      <c r="E19" s="264">
        <v>95</v>
      </c>
      <c r="F19" s="264">
        <v>60</v>
      </c>
      <c r="G19" s="264">
        <v>95</v>
      </c>
      <c r="H19" s="264"/>
      <c r="I19" s="264"/>
      <c r="J19" s="264"/>
      <c r="K19" s="264"/>
      <c r="L19" s="264"/>
      <c r="M19" s="264">
        <v>90</v>
      </c>
      <c r="N19" s="264">
        <v>80</v>
      </c>
      <c r="O19" s="264">
        <v>98</v>
      </c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5"/>
      <c r="AF19" s="222"/>
      <c r="AG19" s="222"/>
      <c r="AH19" s="222"/>
      <c r="AI19" s="222"/>
      <c r="AJ19" s="222"/>
      <c r="AK19" s="222"/>
      <c r="AL19" s="269"/>
      <c r="AM19" s="269"/>
      <c r="AN19" s="269"/>
      <c r="AO19" s="269"/>
      <c r="AP19" s="269"/>
      <c r="AQ19" s="421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66"/>
      <c r="BK19" s="266"/>
      <c r="BL19" s="266"/>
      <c r="BM19" s="266"/>
      <c r="BN19" s="266"/>
      <c r="BO19" s="266"/>
      <c r="BP19" s="266"/>
      <c r="BQ19" s="266"/>
      <c r="BR19" s="95">
        <f t="shared" si="1"/>
        <v>86.333333333333329</v>
      </c>
      <c r="BS19" s="95" t="e">
        <f t="shared" si="2"/>
        <v>#DIV/0!</v>
      </c>
      <c r="BT19" s="95" t="e">
        <f t="shared" si="3"/>
        <v>#DIV/0!</v>
      </c>
      <c r="BU19" s="95" t="e">
        <f t="shared" si="4"/>
        <v>#DIV/0!</v>
      </c>
      <c r="BV19" s="95" t="e">
        <f t="shared" si="5"/>
        <v>#DIV/0!</v>
      </c>
      <c r="BW19" s="95" t="e">
        <f t="shared" si="6"/>
        <v>#DIV/0!</v>
      </c>
      <c r="BX19" s="95" t="e">
        <f t="shared" si="7"/>
        <v>#DIV/0!</v>
      </c>
      <c r="BY19" s="95" t="e">
        <f t="shared" si="8"/>
        <v>#DIV/0!</v>
      </c>
      <c r="BZ19" s="27">
        <f t="shared" si="9"/>
        <v>86.333333333333329</v>
      </c>
      <c r="CA19" s="26">
        <f t="shared" si="10"/>
        <v>4</v>
      </c>
      <c r="CB19" s="26">
        <f t="shared" si="11"/>
        <v>1</v>
      </c>
      <c r="CC19" s="26">
        <f t="shared" si="12"/>
        <v>1</v>
      </c>
      <c r="CD19" s="26">
        <f t="shared" si="13"/>
        <v>6</v>
      </c>
      <c r="CE19" s="27">
        <f t="shared" si="14"/>
        <v>66.666666666666657</v>
      </c>
      <c r="CG19" s="341">
        <f t="shared" si="15"/>
        <v>66.666666666666657</v>
      </c>
      <c r="CH19" s="341">
        <f t="shared" si="16"/>
        <v>0</v>
      </c>
      <c r="CI19" s="341">
        <f t="shared" si="17"/>
        <v>16.666666666666664</v>
      </c>
      <c r="CJ19" s="341">
        <f t="shared" si="18"/>
        <v>0</v>
      </c>
      <c r="CK19" s="341">
        <f t="shared" si="19"/>
        <v>16.666666666666664</v>
      </c>
      <c r="CL19" s="24"/>
      <c r="CM19" s="24">
        <f t="shared" si="20"/>
        <v>0.66666666666666663</v>
      </c>
      <c r="CN19" s="24">
        <f t="shared" si="22"/>
        <v>0.16666666666666666</v>
      </c>
      <c r="CO19" s="24">
        <f t="shared" si="23"/>
        <v>0.16666666666666666</v>
      </c>
    </row>
    <row r="20" spans="1:93" s="5" customFormat="1" ht="18" x14ac:dyDescent="0.25">
      <c r="A20" s="89">
        <v>16</v>
      </c>
      <c r="B20" s="168" t="s">
        <v>238</v>
      </c>
      <c r="C20" s="68" t="s">
        <v>233</v>
      </c>
      <c r="D20" s="76"/>
      <c r="E20" s="262">
        <v>95</v>
      </c>
      <c r="F20" s="262"/>
      <c r="G20" s="262">
        <v>98</v>
      </c>
      <c r="H20" s="262">
        <v>100</v>
      </c>
      <c r="I20" s="262"/>
      <c r="J20" s="262"/>
      <c r="K20" s="262"/>
      <c r="L20" s="262"/>
      <c r="M20" s="262">
        <v>76</v>
      </c>
      <c r="N20" s="262">
        <v>74</v>
      </c>
      <c r="O20" s="262">
        <v>96</v>
      </c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3"/>
      <c r="AF20" s="219"/>
      <c r="AG20" s="219"/>
      <c r="AH20" s="219"/>
      <c r="AI20" s="219"/>
      <c r="AJ20" s="219"/>
      <c r="AK20" s="219"/>
      <c r="AL20" s="269"/>
      <c r="AM20" s="269"/>
      <c r="AN20" s="269"/>
      <c r="AO20" s="269"/>
      <c r="AP20" s="269"/>
      <c r="AQ20" s="269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256"/>
      <c r="BK20" s="256"/>
      <c r="BL20" s="256"/>
      <c r="BM20" s="256"/>
      <c r="BN20" s="256"/>
      <c r="BO20" s="256"/>
      <c r="BP20" s="256"/>
      <c r="BQ20" s="256"/>
      <c r="BR20" s="55">
        <f t="shared" si="1"/>
        <v>89.833333333333329</v>
      </c>
      <c r="BS20" s="55" t="e">
        <f t="shared" si="2"/>
        <v>#DIV/0!</v>
      </c>
      <c r="BT20" s="95" t="e">
        <f t="shared" si="3"/>
        <v>#DIV/0!</v>
      </c>
      <c r="BU20" s="95" t="e">
        <f t="shared" si="4"/>
        <v>#DIV/0!</v>
      </c>
      <c r="BV20" s="95" t="e">
        <f t="shared" si="5"/>
        <v>#DIV/0!</v>
      </c>
      <c r="BW20" s="95" t="e">
        <f t="shared" si="6"/>
        <v>#DIV/0!</v>
      </c>
      <c r="BX20" s="95" t="e">
        <f t="shared" si="7"/>
        <v>#DIV/0!</v>
      </c>
      <c r="BY20" s="95" t="e">
        <f t="shared" si="8"/>
        <v>#DIV/0!</v>
      </c>
      <c r="BZ20" s="27">
        <f t="shared" si="9"/>
        <v>89.833333333333329</v>
      </c>
      <c r="CA20" s="26">
        <f t="shared" si="10"/>
        <v>4</v>
      </c>
      <c r="CB20" s="26">
        <f t="shared" si="11"/>
        <v>2</v>
      </c>
      <c r="CC20" s="26">
        <f t="shared" si="12"/>
        <v>0</v>
      </c>
      <c r="CD20" s="26">
        <f t="shared" si="13"/>
        <v>6</v>
      </c>
      <c r="CE20" s="27">
        <f t="shared" si="14"/>
        <v>66.666666666666657</v>
      </c>
      <c r="CG20" s="341">
        <f t="shared" si="15"/>
        <v>66.666666666666657</v>
      </c>
      <c r="CH20" s="341">
        <f t="shared" si="16"/>
        <v>0</v>
      </c>
      <c r="CI20" s="341">
        <f t="shared" si="17"/>
        <v>33.333333333333329</v>
      </c>
      <c r="CJ20" s="341">
        <f t="shared" si="18"/>
        <v>0</v>
      </c>
      <c r="CK20" s="341">
        <f t="shared" si="19"/>
        <v>0</v>
      </c>
      <c r="CL20" s="24"/>
      <c r="CM20" s="24">
        <f t="shared" si="20"/>
        <v>0.66666666666666663</v>
      </c>
      <c r="CN20" s="24">
        <f t="shared" si="22"/>
        <v>0.33333333333333331</v>
      </c>
      <c r="CO20" s="24">
        <f t="shared" si="23"/>
        <v>0</v>
      </c>
    </row>
    <row r="21" spans="1:93" s="5" customFormat="1" ht="18" x14ac:dyDescent="0.25">
      <c r="A21" s="89">
        <v>17</v>
      </c>
      <c r="B21" s="168" t="s">
        <v>155</v>
      </c>
      <c r="C21" s="68" t="s">
        <v>233</v>
      </c>
      <c r="D21" s="76"/>
      <c r="E21" s="262">
        <v>92</v>
      </c>
      <c r="F21" s="262">
        <v>90</v>
      </c>
      <c r="G21" s="262">
        <v>96</v>
      </c>
      <c r="H21" s="262"/>
      <c r="I21" s="262"/>
      <c r="J21" s="262"/>
      <c r="K21" s="262"/>
      <c r="L21" s="262"/>
      <c r="M21" s="262">
        <v>97</v>
      </c>
      <c r="N21" s="262">
        <v>83</v>
      </c>
      <c r="O21" s="262">
        <v>90</v>
      </c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3"/>
      <c r="AF21" s="219"/>
      <c r="AG21" s="219"/>
      <c r="AH21" s="219"/>
      <c r="AI21" s="219"/>
      <c r="AJ21" s="219"/>
      <c r="AK21" s="219"/>
      <c r="AL21" s="284"/>
      <c r="AM21" s="284"/>
      <c r="AN21" s="284"/>
      <c r="AO21" s="284"/>
      <c r="AP21" s="284"/>
      <c r="AQ21" s="284"/>
      <c r="AR21" s="285"/>
      <c r="AS21" s="285"/>
      <c r="AT21" s="285"/>
      <c r="AU21" s="285"/>
      <c r="AV21" s="285"/>
      <c r="AW21" s="285"/>
      <c r="AX21" s="285"/>
      <c r="AY21" s="285"/>
      <c r="AZ21" s="285"/>
      <c r="BA21" s="285"/>
      <c r="BB21" s="285"/>
      <c r="BC21" s="285"/>
      <c r="BD21" s="285"/>
      <c r="BE21" s="285"/>
      <c r="BF21" s="285"/>
      <c r="BG21" s="285"/>
      <c r="BH21" s="285"/>
      <c r="BI21" s="285"/>
      <c r="BJ21" s="256"/>
      <c r="BK21" s="256"/>
      <c r="BL21" s="256"/>
      <c r="BM21" s="256"/>
      <c r="BN21" s="256"/>
      <c r="BO21" s="256"/>
      <c r="BP21" s="256"/>
      <c r="BQ21" s="256"/>
      <c r="BR21" s="55">
        <f t="shared" si="1"/>
        <v>91.333333333333329</v>
      </c>
      <c r="BS21" s="55" t="e">
        <f t="shared" si="2"/>
        <v>#DIV/0!</v>
      </c>
      <c r="BT21" s="95" t="e">
        <f t="shared" si="3"/>
        <v>#DIV/0!</v>
      </c>
      <c r="BU21" s="95" t="e">
        <f t="shared" si="4"/>
        <v>#DIV/0!</v>
      </c>
      <c r="BV21" s="95" t="e">
        <f t="shared" si="5"/>
        <v>#DIV/0!</v>
      </c>
      <c r="BW21" s="95" t="e">
        <f t="shared" si="6"/>
        <v>#DIV/0!</v>
      </c>
      <c r="BX21" s="95" t="e">
        <f t="shared" si="7"/>
        <v>#DIV/0!</v>
      </c>
      <c r="BY21" s="95" t="e">
        <f t="shared" si="8"/>
        <v>#DIV/0!</v>
      </c>
      <c r="BZ21" s="27">
        <f t="shared" si="9"/>
        <v>91.333333333333329</v>
      </c>
      <c r="CA21" s="26">
        <f t="shared" si="10"/>
        <v>5</v>
      </c>
      <c r="CB21" s="26">
        <f t="shared" si="11"/>
        <v>1</v>
      </c>
      <c r="CC21" s="26">
        <f t="shared" si="12"/>
        <v>0</v>
      </c>
      <c r="CD21" s="26">
        <f t="shared" si="13"/>
        <v>6</v>
      </c>
      <c r="CE21" s="27">
        <f t="shared" si="14"/>
        <v>83.333333333333343</v>
      </c>
      <c r="CG21" s="341">
        <f t="shared" si="15"/>
        <v>83.333333333333343</v>
      </c>
      <c r="CH21" s="341">
        <f t="shared" si="16"/>
        <v>16.666666666666664</v>
      </c>
      <c r="CI21" s="341">
        <f t="shared" si="17"/>
        <v>0</v>
      </c>
      <c r="CJ21" s="341">
        <f t="shared" si="18"/>
        <v>0</v>
      </c>
      <c r="CK21" s="341">
        <f t="shared" si="19"/>
        <v>0</v>
      </c>
      <c r="CL21" s="24"/>
      <c r="CM21" s="24">
        <f t="shared" si="20"/>
        <v>0.83333333333333337</v>
      </c>
      <c r="CN21" s="24">
        <f t="shared" si="22"/>
        <v>0.16666666666666666</v>
      </c>
      <c r="CO21" s="24">
        <f t="shared" si="23"/>
        <v>0</v>
      </c>
    </row>
    <row r="22" spans="1:93" s="24" customFormat="1" ht="18" x14ac:dyDescent="0.25">
      <c r="A22" s="89">
        <v>19</v>
      </c>
      <c r="B22" s="168" t="s">
        <v>169</v>
      </c>
      <c r="C22" s="68" t="s">
        <v>246</v>
      </c>
      <c r="D22" s="76" t="s">
        <v>17</v>
      </c>
      <c r="E22" s="262">
        <v>10</v>
      </c>
      <c r="F22" s="262"/>
      <c r="G22" s="262"/>
      <c r="H22" s="262"/>
      <c r="I22" s="262"/>
      <c r="J22" s="262">
        <v>74</v>
      </c>
      <c r="K22" s="262">
        <v>64</v>
      </c>
      <c r="L22" s="262">
        <v>81</v>
      </c>
      <c r="M22" s="262">
        <v>64</v>
      </c>
      <c r="N22" s="262">
        <v>62</v>
      </c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3"/>
      <c r="AF22" s="219"/>
      <c r="AG22" s="219"/>
      <c r="AH22" s="219"/>
      <c r="AI22" s="219"/>
      <c r="AJ22" s="219"/>
      <c r="AK22" s="220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56"/>
      <c r="BK22" s="256"/>
      <c r="BL22" s="256"/>
      <c r="BM22" s="256"/>
      <c r="BN22" s="256"/>
      <c r="BO22" s="256"/>
      <c r="BP22" s="256"/>
      <c r="BQ22" s="256"/>
      <c r="BR22" s="55" t="str">
        <f t="shared" si="1"/>
        <v>Нет п/оц.</v>
      </c>
      <c r="BS22" s="55" t="e">
        <f t="shared" si="2"/>
        <v>#DIV/0!</v>
      </c>
      <c r="BT22" s="95" t="e">
        <f t="shared" si="3"/>
        <v>#DIV/0!</v>
      </c>
      <c r="BU22" s="95" t="e">
        <f t="shared" si="4"/>
        <v>#DIV/0!</v>
      </c>
      <c r="BV22" s="95" t="e">
        <f t="shared" si="5"/>
        <v>#DIV/0!</v>
      </c>
      <c r="BW22" s="95" t="e">
        <f t="shared" si="6"/>
        <v>#DIV/0!</v>
      </c>
      <c r="BX22" s="95" t="e">
        <f t="shared" si="7"/>
        <v>#DIV/0!</v>
      </c>
      <c r="BY22" s="95" t="e">
        <f t="shared" si="8"/>
        <v>#DIV/0!</v>
      </c>
      <c r="BZ22" s="27" t="str">
        <f t="shared" si="9"/>
        <v>Нет п/оц.</v>
      </c>
      <c r="CA22" s="26">
        <f t="shared" si="10"/>
        <v>0</v>
      </c>
      <c r="CB22" s="26">
        <f t="shared" si="11"/>
        <v>2</v>
      </c>
      <c r="CC22" s="26">
        <f t="shared" si="12"/>
        <v>3</v>
      </c>
      <c r="CD22" s="26">
        <f t="shared" si="13"/>
        <v>5</v>
      </c>
      <c r="CE22" s="27">
        <f t="shared" si="14"/>
        <v>0</v>
      </c>
      <c r="CG22" s="341">
        <f t="shared" si="15"/>
        <v>0</v>
      </c>
      <c r="CH22" s="341">
        <f t="shared" si="16"/>
        <v>0</v>
      </c>
      <c r="CI22" s="341">
        <f t="shared" si="17"/>
        <v>33.333333333333329</v>
      </c>
      <c r="CJ22" s="341">
        <f t="shared" si="18"/>
        <v>33.333333333333329</v>
      </c>
      <c r="CK22" s="341">
        <f t="shared" si="19"/>
        <v>16.666666666666664</v>
      </c>
      <c r="CM22" s="24">
        <f t="shared" si="20"/>
        <v>0</v>
      </c>
      <c r="CN22" s="24">
        <f t="shared" si="22"/>
        <v>0.4</v>
      </c>
      <c r="CO22" s="24">
        <f t="shared" si="23"/>
        <v>0.6</v>
      </c>
    </row>
    <row r="23" spans="1:93" s="69" customFormat="1" ht="18" x14ac:dyDescent="0.25">
      <c r="A23" s="89">
        <v>21</v>
      </c>
      <c r="B23" s="168" t="s">
        <v>247</v>
      </c>
      <c r="C23" s="68" t="s">
        <v>246</v>
      </c>
      <c r="D23" s="76"/>
      <c r="E23" s="262">
        <v>95</v>
      </c>
      <c r="F23" s="262"/>
      <c r="G23" s="262"/>
      <c r="H23" s="262"/>
      <c r="I23" s="262"/>
      <c r="J23" s="262">
        <v>94</v>
      </c>
      <c r="K23" s="262">
        <v>82</v>
      </c>
      <c r="L23" s="262">
        <v>91</v>
      </c>
      <c r="M23" s="262">
        <v>74</v>
      </c>
      <c r="N23" s="262">
        <v>70</v>
      </c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3"/>
      <c r="AF23" s="219"/>
      <c r="AG23" s="219"/>
      <c r="AH23" s="219"/>
      <c r="AI23" s="219"/>
      <c r="AJ23" s="219"/>
      <c r="AK23" s="220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56"/>
      <c r="BK23" s="256"/>
      <c r="BL23" s="256"/>
      <c r="BM23" s="256"/>
      <c r="BN23" s="256"/>
      <c r="BO23" s="256"/>
      <c r="BP23" s="256"/>
      <c r="BQ23" s="256"/>
      <c r="BR23" s="55">
        <f t="shared" si="1"/>
        <v>84.333333333333329</v>
      </c>
      <c r="BS23" s="55" t="e">
        <f t="shared" si="2"/>
        <v>#DIV/0!</v>
      </c>
      <c r="BT23" s="95" t="e">
        <f t="shared" si="3"/>
        <v>#DIV/0!</v>
      </c>
      <c r="BU23" s="95" t="e">
        <f t="shared" si="4"/>
        <v>#DIV/0!</v>
      </c>
      <c r="BV23" s="95" t="e">
        <f t="shared" si="5"/>
        <v>#DIV/0!</v>
      </c>
      <c r="BW23" s="95" t="e">
        <f t="shared" si="6"/>
        <v>#DIV/0!</v>
      </c>
      <c r="BX23" s="95" t="e">
        <f t="shared" si="7"/>
        <v>#DIV/0!</v>
      </c>
      <c r="BY23" s="95" t="e">
        <f t="shared" si="8"/>
        <v>#DIV/0!</v>
      </c>
      <c r="BZ23" s="27">
        <f t="shared" si="9"/>
        <v>84.333333333333329</v>
      </c>
      <c r="CA23" s="26">
        <f t="shared" si="10"/>
        <v>3</v>
      </c>
      <c r="CB23" s="26">
        <f t="shared" si="11"/>
        <v>2</v>
      </c>
      <c r="CC23" s="26">
        <f t="shared" si="12"/>
        <v>1</v>
      </c>
      <c r="CD23" s="26">
        <f t="shared" si="13"/>
        <v>6</v>
      </c>
      <c r="CE23" s="27">
        <f t="shared" si="14"/>
        <v>50</v>
      </c>
      <c r="CG23" s="341">
        <f t="shared" si="15"/>
        <v>50</v>
      </c>
      <c r="CH23" s="341">
        <f t="shared" si="16"/>
        <v>16.666666666666664</v>
      </c>
      <c r="CI23" s="341">
        <f t="shared" si="17"/>
        <v>16.666666666666664</v>
      </c>
      <c r="CJ23" s="341">
        <f t="shared" si="18"/>
        <v>16.666666666666664</v>
      </c>
      <c r="CK23" s="341">
        <f t="shared" si="19"/>
        <v>0</v>
      </c>
      <c r="CL23" s="24"/>
      <c r="CM23" s="24">
        <f t="shared" si="20"/>
        <v>0.5</v>
      </c>
      <c r="CN23" s="24">
        <f t="shared" si="22"/>
        <v>0.33333333333333331</v>
      </c>
      <c r="CO23" s="24">
        <f t="shared" si="23"/>
        <v>0.16666666666666666</v>
      </c>
    </row>
    <row r="24" spans="1:93" s="24" customFormat="1" ht="18" x14ac:dyDescent="0.25">
      <c r="A24" s="89">
        <v>22</v>
      </c>
      <c r="B24" s="168" t="s">
        <v>156</v>
      </c>
      <c r="C24" s="68" t="s">
        <v>246</v>
      </c>
      <c r="D24" s="76"/>
      <c r="E24" s="262">
        <v>65</v>
      </c>
      <c r="F24" s="262"/>
      <c r="G24" s="262"/>
      <c r="H24" s="262"/>
      <c r="I24" s="262"/>
      <c r="J24" s="262">
        <v>83</v>
      </c>
      <c r="K24" s="262">
        <v>65</v>
      </c>
      <c r="L24" s="262">
        <v>79</v>
      </c>
      <c r="M24" s="262">
        <v>63</v>
      </c>
      <c r="N24" s="262">
        <v>71</v>
      </c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3"/>
      <c r="AF24" s="219"/>
      <c r="AG24" s="219"/>
      <c r="AH24" s="219"/>
      <c r="AI24" s="219"/>
      <c r="AJ24" s="219"/>
      <c r="AK24" s="220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56"/>
      <c r="BK24" s="256"/>
      <c r="BL24" s="256"/>
      <c r="BM24" s="256"/>
      <c r="BN24" s="256"/>
      <c r="BO24" s="256"/>
      <c r="BP24" s="256"/>
      <c r="BQ24" s="256"/>
      <c r="BR24" s="55">
        <f t="shared" si="1"/>
        <v>71</v>
      </c>
      <c r="BS24" s="55" t="e">
        <f t="shared" si="2"/>
        <v>#DIV/0!</v>
      </c>
      <c r="BT24" s="95" t="e">
        <f t="shared" si="3"/>
        <v>#DIV/0!</v>
      </c>
      <c r="BU24" s="95" t="e">
        <f t="shared" si="4"/>
        <v>#DIV/0!</v>
      </c>
      <c r="BV24" s="95" t="e">
        <f t="shared" si="5"/>
        <v>#DIV/0!</v>
      </c>
      <c r="BW24" s="95" t="e">
        <f t="shared" si="6"/>
        <v>#DIV/0!</v>
      </c>
      <c r="BX24" s="95" t="e">
        <f t="shared" si="7"/>
        <v>#DIV/0!</v>
      </c>
      <c r="BY24" s="95" t="e">
        <f t="shared" si="8"/>
        <v>#DIV/0!</v>
      </c>
      <c r="BZ24" s="27">
        <f t="shared" si="9"/>
        <v>71</v>
      </c>
      <c r="CA24" s="26">
        <f t="shared" si="10"/>
        <v>0</v>
      </c>
      <c r="CB24" s="26">
        <f t="shared" si="11"/>
        <v>2</v>
      </c>
      <c r="CC24" s="26">
        <f t="shared" si="12"/>
        <v>4</v>
      </c>
      <c r="CD24" s="26">
        <f t="shared" si="13"/>
        <v>6</v>
      </c>
      <c r="CE24" s="27">
        <f t="shared" si="14"/>
        <v>0</v>
      </c>
      <c r="CG24" s="341">
        <f t="shared" si="15"/>
        <v>0</v>
      </c>
      <c r="CH24" s="341">
        <f t="shared" si="16"/>
        <v>16.666666666666664</v>
      </c>
      <c r="CI24" s="341">
        <f t="shared" si="17"/>
        <v>16.666666666666664</v>
      </c>
      <c r="CJ24" s="341">
        <f t="shared" si="18"/>
        <v>50</v>
      </c>
      <c r="CK24" s="341">
        <f t="shared" si="19"/>
        <v>16.666666666666664</v>
      </c>
      <c r="CM24" s="24">
        <f t="shared" si="20"/>
        <v>0</v>
      </c>
      <c r="CN24" s="24">
        <f t="shared" si="22"/>
        <v>0.33333333333333331</v>
      </c>
      <c r="CO24" s="24">
        <f t="shared" si="23"/>
        <v>0.66666666666666663</v>
      </c>
    </row>
    <row r="25" spans="1:93" s="24" customFormat="1" ht="18" x14ac:dyDescent="0.25">
      <c r="A25" s="89">
        <v>23</v>
      </c>
      <c r="B25" s="168" t="s">
        <v>248</v>
      </c>
      <c r="C25" s="68" t="s">
        <v>246</v>
      </c>
      <c r="D25" s="76"/>
      <c r="E25" s="262">
        <v>70</v>
      </c>
      <c r="F25" s="262"/>
      <c r="G25" s="262"/>
      <c r="H25" s="262"/>
      <c r="I25" s="262"/>
      <c r="J25" s="262">
        <v>86</v>
      </c>
      <c r="K25" s="262">
        <v>72</v>
      </c>
      <c r="L25" s="262">
        <v>79</v>
      </c>
      <c r="M25" s="262">
        <v>82</v>
      </c>
      <c r="N25" s="262">
        <v>74</v>
      </c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3"/>
      <c r="AF25" s="219"/>
      <c r="AG25" s="219"/>
      <c r="AH25" s="219"/>
      <c r="AI25" s="219"/>
      <c r="AJ25" s="219"/>
      <c r="AK25" s="220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56"/>
      <c r="BK25" s="256"/>
      <c r="BL25" s="256"/>
      <c r="BM25" s="256"/>
      <c r="BN25" s="256"/>
      <c r="BO25" s="256"/>
      <c r="BP25" s="256"/>
      <c r="BQ25" s="256"/>
      <c r="BR25" s="55">
        <f t="shared" si="1"/>
        <v>77.166666666666671</v>
      </c>
      <c r="BS25" s="55" t="e">
        <f t="shared" si="2"/>
        <v>#DIV/0!</v>
      </c>
      <c r="BT25" s="95" t="e">
        <f t="shared" si="3"/>
        <v>#DIV/0!</v>
      </c>
      <c r="BU25" s="95" t="e">
        <f t="shared" si="4"/>
        <v>#DIV/0!</v>
      </c>
      <c r="BV25" s="95" t="e">
        <f t="shared" si="5"/>
        <v>#DIV/0!</v>
      </c>
      <c r="BW25" s="95" t="e">
        <f t="shared" si="6"/>
        <v>#DIV/0!</v>
      </c>
      <c r="BX25" s="95" t="e">
        <f t="shared" si="7"/>
        <v>#DIV/0!</v>
      </c>
      <c r="BY25" s="95" t="e">
        <f t="shared" si="8"/>
        <v>#DIV/0!</v>
      </c>
      <c r="BZ25" s="27">
        <f t="shared" si="9"/>
        <v>77.166666666666671</v>
      </c>
      <c r="CA25" s="26">
        <f t="shared" si="10"/>
        <v>0</v>
      </c>
      <c r="CB25" s="26">
        <f t="shared" si="11"/>
        <v>4</v>
      </c>
      <c r="CC25" s="26">
        <f t="shared" si="12"/>
        <v>2</v>
      </c>
      <c r="CD25" s="26">
        <f t="shared" si="13"/>
        <v>6</v>
      </c>
      <c r="CE25" s="27">
        <f t="shared" si="14"/>
        <v>0</v>
      </c>
      <c r="CG25" s="341">
        <f t="shared" si="15"/>
        <v>0</v>
      </c>
      <c r="CH25" s="341">
        <f t="shared" si="16"/>
        <v>33.333333333333329</v>
      </c>
      <c r="CI25" s="341">
        <f t="shared" si="17"/>
        <v>33.333333333333329</v>
      </c>
      <c r="CJ25" s="341">
        <f t="shared" si="18"/>
        <v>33.333333333333329</v>
      </c>
      <c r="CK25" s="341">
        <f t="shared" si="19"/>
        <v>0</v>
      </c>
      <c r="CM25" s="24">
        <f t="shared" si="20"/>
        <v>0</v>
      </c>
      <c r="CN25" s="24">
        <f t="shared" si="22"/>
        <v>0.66666666666666663</v>
      </c>
      <c r="CO25" s="24">
        <f t="shared" si="23"/>
        <v>0.33333333333333331</v>
      </c>
    </row>
    <row r="26" spans="1:93" s="24" customFormat="1" ht="18" x14ac:dyDescent="0.25">
      <c r="A26" s="234">
        <v>27</v>
      </c>
      <c r="B26" s="324" t="s">
        <v>157</v>
      </c>
      <c r="C26" s="68" t="s">
        <v>246</v>
      </c>
      <c r="D26" s="236"/>
      <c r="E26" s="264">
        <v>99</v>
      </c>
      <c r="F26" s="374"/>
      <c r="G26" s="264"/>
      <c r="H26" s="264"/>
      <c r="I26" s="264"/>
      <c r="J26" s="264">
        <v>99</v>
      </c>
      <c r="K26" s="264">
        <v>84</v>
      </c>
      <c r="L26" s="264">
        <v>92</v>
      </c>
      <c r="M26" s="264">
        <v>80</v>
      </c>
      <c r="N26" s="264">
        <v>79</v>
      </c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5"/>
      <c r="AF26" s="222"/>
      <c r="AG26" s="222"/>
      <c r="AH26" s="222"/>
      <c r="AI26" s="222"/>
      <c r="AJ26" s="222"/>
      <c r="AK26" s="223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66"/>
      <c r="BK26" s="266"/>
      <c r="BL26" s="266"/>
      <c r="BM26" s="266"/>
      <c r="BN26" s="328"/>
      <c r="BO26" s="266"/>
      <c r="BP26" s="266"/>
      <c r="BQ26" s="266"/>
      <c r="BR26" s="95">
        <f t="shared" si="1"/>
        <v>88.833333333333329</v>
      </c>
      <c r="BS26" s="95" t="e">
        <f t="shared" si="2"/>
        <v>#DIV/0!</v>
      </c>
      <c r="BT26" s="95" t="e">
        <f t="shared" si="3"/>
        <v>#DIV/0!</v>
      </c>
      <c r="BU26" s="95" t="e">
        <f t="shared" si="4"/>
        <v>#DIV/0!</v>
      </c>
      <c r="BV26" s="95" t="e">
        <f t="shared" si="5"/>
        <v>#DIV/0!</v>
      </c>
      <c r="BW26" s="95" t="e">
        <f t="shared" si="6"/>
        <v>#DIV/0!</v>
      </c>
      <c r="BX26" s="95" t="e">
        <f t="shared" si="7"/>
        <v>#DIV/0!</v>
      </c>
      <c r="BY26" s="95" t="e">
        <f t="shared" si="8"/>
        <v>#DIV/0!</v>
      </c>
      <c r="BZ26" s="27">
        <f t="shared" si="9"/>
        <v>88.833333333333329</v>
      </c>
      <c r="CA26" s="26">
        <f t="shared" si="10"/>
        <v>3</v>
      </c>
      <c r="CB26" s="26">
        <f t="shared" si="11"/>
        <v>3</v>
      </c>
      <c r="CC26" s="26">
        <f t="shared" si="12"/>
        <v>0</v>
      </c>
      <c r="CD26" s="26">
        <f t="shared" si="13"/>
        <v>6</v>
      </c>
      <c r="CE26" s="27">
        <f t="shared" si="14"/>
        <v>50</v>
      </c>
      <c r="CG26" s="341">
        <f t="shared" si="15"/>
        <v>50</v>
      </c>
      <c r="CH26" s="341">
        <f t="shared" si="16"/>
        <v>16.666666666666664</v>
      </c>
      <c r="CI26" s="341">
        <f t="shared" si="17"/>
        <v>33.333333333333329</v>
      </c>
      <c r="CJ26" s="341">
        <f t="shared" si="18"/>
        <v>0</v>
      </c>
      <c r="CK26" s="341">
        <f t="shared" si="19"/>
        <v>0</v>
      </c>
      <c r="CM26" s="24">
        <f t="shared" si="20"/>
        <v>0.5</v>
      </c>
      <c r="CN26" s="24">
        <f t="shared" si="22"/>
        <v>0.5</v>
      </c>
      <c r="CO26" s="24">
        <f t="shared" si="23"/>
        <v>0</v>
      </c>
    </row>
    <row r="27" spans="1:93" s="24" customFormat="1" ht="18" x14ac:dyDescent="0.25">
      <c r="A27" s="89">
        <v>29</v>
      </c>
      <c r="B27" s="168" t="s">
        <v>249</v>
      </c>
      <c r="C27" s="68" t="s">
        <v>246</v>
      </c>
      <c r="D27" s="76"/>
      <c r="E27" s="262">
        <v>85</v>
      </c>
      <c r="F27" s="262"/>
      <c r="G27" s="262"/>
      <c r="H27" s="262"/>
      <c r="I27" s="262"/>
      <c r="J27" s="262">
        <v>94</v>
      </c>
      <c r="K27" s="262">
        <v>80</v>
      </c>
      <c r="L27" s="262">
        <v>88</v>
      </c>
      <c r="M27" s="262">
        <v>82</v>
      </c>
      <c r="N27" s="262">
        <v>74</v>
      </c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3"/>
      <c r="AF27" s="219"/>
      <c r="AG27" s="219"/>
      <c r="AH27" s="219"/>
      <c r="AI27" s="219"/>
      <c r="AJ27" s="219"/>
      <c r="AK27" s="219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6"/>
      <c r="AX27" s="266"/>
      <c r="AY27" s="266"/>
      <c r="AZ27" s="266"/>
      <c r="BA27" s="266"/>
      <c r="BB27" s="266"/>
      <c r="BC27" s="266"/>
      <c r="BD27" s="266"/>
      <c r="BE27" s="266"/>
      <c r="BF27" s="266"/>
      <c r="BG27" s="266"/>
      <c r="BH27" s="266"/>
      <c r="BI27" s="266"/>
      <c r="BJ27" s="256"/>
      <c r="BK27" s="256"/>
      <c r="BL27" s="256"/>
      <c r="BM27" s="256"/>
      <c r="BN27" s="256"/>
      <c r="BO27" s="256"/>
      <c r="BP27" s="256"/>
      <c r="BQ27" s="256"/>
      <c r="BR27" s="55">
        <f t="shared" si="1"/>
        <v>83.833333333333329</v>
      </c>
      <c r="BS27" s="55" t="e">
        <f t="shared" si="2"/>
        <v>#DIV/0!</v>
      </c>
      <c r="BT27" s="95" t="e">
        <f t="shared" si="3"/>
        <v>#DIV/0!</v>
      </c>
      <c r="BU27" s="95" t="e">
        <f t="shared" si="4"/>
        <v>#DIV/0!</v>
      </c>
      <c r="BV27" s="95" t="e">
        <f t="shared" si="5"/>
        <v>#DIV/0!</v>
      </c>
      <c r="BW27" s="95" t="e">
        <f t="shared" si="6"/>
        <v>#DIV/0!</v>
      </c>
      <c r="BX27" s="95" t="e">
        <f t="shared" si="7"/>
        <v>#DIV/0!</v>
      </c>
      <c r="BY27" s="95" t="e">
        <f t="shared" si="8"/>
        <v>#DIV/0!</v>
      </c>
      <c r="BZ27" s="27">
        <f t="shared" si="9"/>
        <v>83.833333333333329</v>
      </c>
      <c r="CA27" s="26">
        <f t="shared" si="10"/>
        <v>1</v>
      </c>
      <c r="CB27" s="26">
        <f t="shared" si="11"/>
        <v>5</v>
      </c>
      <c r="CC27" s="26">
        <f t="shared" si="12"/>
        <v>0</v>
      </c>
      <c r="CD27" s="26">
        <f t="shared" si="13"/>
        <v>6</v>
      </c>
      <c r="CE27" s="27">
        <f t="shared" si="14"/>
        <v>16.666666666666664</v>
      </c>
      <c r="CG27" s="341">
        <f t="shared" si="15"/>
        <v>16.666666666666664</v>
      </c>
      <c r="CH27" s="341">
        <f t="shared" si="16"/>
        <v>50</v>
      </c>
      <c r="CI27" s="341">
        <f t="shared" si="17"/>
        <v>33.333333333333329</v>
      </c>
      <c r="CJ27" s="341">
        <f t="shared" si="18"/>
        <v>0</v>
      </c>
      <c r="CK27" s="341">
        <f t="shared" si="19"/>
        <v>0</v>
      </c>
      <c r="CM27" s="24">
        <f t="shared" si="20"/>
        <v>0.16666666666666666</v>
      </c>
      <c r="CN27" s="24">
        <f t="shared" si="22"/>
        <v>0.83333333333333337</v>
      </c>
      <c r="CO27" s="24">
        <f t="shared" si="23"/>
        <v>0</v>
      </c>
    </row>
    <row r="28" spans="1:93" s="24" customFormat="1" ht="18" x14ac:dyDescent="0.25">
      <c r="A28" s="89">
        <v>35</v>
      </c>
      <c r="B28" s="168" t="s">
        <v>154</v>
      </c>
      <c r="C28" s="68" t="s">
        <v>246</v>
      </c>
      <c r="D28" s="76"/>
      <c r="E28" s="262">
        <v>80</v>
      </c>
      <c r="F28" s="262"/>
      <c r="G28" s="262"/>
      <c r="H28" s="262"/>
      <c r="I28" s="262"/>
      <c r="J28" s="262">
        <v>84</v>
      </c>
      <c r="K28" s="262">
        <v>74</v>
      </c>
      <c r="L28" s="262">
        <v>82</v>
      </c>
      <c r="M28" s="262">
        <v>67</v>
      </c>
      <c r="N28" s="262">
        <v>68</v>
      </c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3"/>
      <c r="AF28" s="219"/>
      <c r="AG28" s="219"/>
      <c r="AH28" s="272"/>
      <c r="AI28" s="272"/>
      <c r="AJ28" s="272"/>
      <c r="AK28" s="272"/>
      <c r="AL28" s="273"/>
      <c r="AM28" s="273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  <c r="BN28" s="273"/>
      <c r="BO28" s="273"/>
      <c r="BP28" s="273"/>
      <c r="BQ28" s="273"/>
      <c r="BR28" s="55">
        <f t="shared" si="1"/>
        <v>75.833333333333329</v>
      </c>
      <c r="BS28" s="55" t="e">
        <f t="shared" si="2"/>
        <v>#DIV/0!</v>
      </c>
      <c r="BT28" s="95" t="e">
        <f t="shared" si="3"/>
        <v>#DIV/0!</v>
      </c>
      <c r="BU28" s="95" t="e">
        <f t="shared" si="4"/>
        <v>#DIV/0!</v>
      </c>
      <c r="BV28" s="95" t="e">
        <f t="shared" si="5"/>
        <v>#DIV/0!</v>
      </c>
      <c r="BW28" s="95" t="e">
        <f t="shared" si="6"/>
        <v>#DIV/0!</v>
      </c>
      <c r="BX28" s="95" t="e">
        <f t="shared" si="7"/>
        <v>#DIV/0!</v>
      </c>
      <c r="BY28" s="95" t="e">
        <f t="shared" si="8"/>
        <v>#DIV/0!</v>
      </c>
      <c r="BZ28" s="27">
        <f t="shared" si="9"/>
        <v>75.833333333333329</v>
      </c>
      <c r="CA28" s="26">
        <f t="shared" si="10"/>
        <v>0</v>
      </c>
      <c r="CB28" s="26">
        <f t="shared" si="11"/>
        <v>4</v>
      </c>
      <c r="CC28" s="26">
        <f t="shared" si="12"/>
        <v>2</v>
      </c>
      <c r="CD28" s="26">
        <f t="shared" si="13"/>
        <v>6</v>
      </c>
      <c r="CE28" s="27">
        <f t="shared" si="14"/>
        <v>0</v>
      </c>
      <c r="CG28" s="341">
        <f t="shared" si="15"/>
        <v>0</v>
      </c>
      <c r="CH28" s="341">
        <f t="shared" si="16"/>
        <v>33.333333333333329</v>
      </c>
      <c r="CI28" s="341">
        <f t="shared" si="17"/>
        <v>33.333333333333329</v>
      </c>
      <c r="CJ28" s="341">
        <f t="shared" si="18"/>
        <v>33.333333333333329</v>
      </c>
      <c r="CK28" s="341">
        <f t="shared" si="19"/>
        <v>0</v>
      </c>
      <c r="CM28" s="24">
        <f t="shared" si="20"/>
        <v>0</v>
      </c>
      <c r="CN28" s="24">
        <f t="shared" si="22"/>
        <v>0.66666666666666663</v>
      </c>
      <c r="CO28" s="24">
        <f t="shared" si="23"/>
        <v>0.33333333333333331</v>
      </c>
    </row>
    <row r="29" spans="1:93" ht="24" customHeight="1" x14ac:dyDescent="0.2"/>
    <row r="30" spans="1:93" ht="24" customHeight="1" x14ac:dyDescent="0.2"/>
    <row r="31" spans="1:93" ht="24" customHeight="1" x14ac:dyDescent="0.2"/>
    <row r="32" spans="1:93" ht="24" customHeight="1" x14ac:dyDescent="0.2"/>
  </sheetData>
  <autoFilter ref="B7:CE28">
    <sortState ref="B8:BJ60">
      <sortCondition ref="C8:C60"/>
      <sortCondition ref="B8:B60"/>
    </sortState>
  </autoFilter>
  <sortState ref="B7:BN63">
    <sortCondition ref="C8:C90"/>
    <sortCondition ref="B8:B90"/>
  </sortState>
  <mergeCells count="16">
    <mergeCell ref="A3:D3"/>
    <mergeCell ref="BR1:BZ3"/>
    <mergeCell ref="AL2:AQ2"/>
    <mergeCell ref="BJ2:BQ2"/>
    <mergeCell ref="BR5:BW5"/>
    <mergeCell ref="AL1:BA1"/>
    <mergeCell ref="CA1:CE3"/>
    <mergeCell ref="E2:O2"/>
    <mergeCell ref="P2:W2"/>
    <mergeCell ref="X2:AD2"/>
    <mergeCell ref="E1:W1"/>
    <mergeCell ref="AE2:AK2"/>
    <mergeCell ref="X1:AK1"/>
    <mergeCell ref="AR2:BA2"/>
    <mergeCell ref="BB1:BQ1"/>
    <mergeCell ref="BB2:BI2"/>
  </mergeCells>
  <phoneticPr fontId="43" type="noConversion"/>
  <conditionalFormatting sqref="C4:D4 D5 D7:D28">
    <cfRule type="cellIs" dxfId="81" priority="202" stopIfTrue="1" operator="equal">
      <formula>"К"</formula>
    </cfRule>
  </conditionalFormatting>
  <conditionalFormatting sqref="E8:BQ28">
    <cfRule type="cellIs" dxfId="80" priority="225" stopIfTrue="1" operator="between">
      <formula>1</formula>
      <formula>59</formula>
    </cfRule>
    <cfRule type="cellIs" dxfId="79" priority="226" stopIfTrue="1" operator="equal">
      <formula>0</formula>
    </cfRule>
  </conditionalFormatting>
  <conditionalFormatting sqref="CE8:CE28">
    <cfRule type="cellIs" dxfId="78" priority="3" operator="greaterThan">
      <formula>75</formula>
    </cfRule>
  </conditionalFormatting>
  <dataValidations count="2">
    <dataValidation type="textLength" allowBlank="1" showErrorMessage="1" errorTitle="ВНИМАНИЕ" error="Или &quot;К&quot; или смерть !!!" sqref="D28 D8:D25">
      <formula1>1</formula1>
      <formula2>1</formula2>
    </dataValidation>
    <dataValidation allowBlank="1" showErrorMessage="1" errorTitle="ВНИМАНИЕ" error="Или &quot;К&quot; или смерть !!!" sqref="D7">
      <formula1>0</formula1>
      <formula2>0</formula2>
    </dataValidation>
  </dataValidations>
  <pageMargins left="1.1812499999999999" right="0.39374999999999999" top="0.39374999999999999" bottom="0.39374999999999999" header="0.51180555555555551" footer="0.51180555555555551"/>
  <pageSetup paperSize="9" scale="1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ER51"/>
  <sheetViews>
    <sheetView topLeftCell="B1" zoomScale="55" zoomScaleNormal="55" zoomScaleSheetLayoutView="75" workbookViewId="0">
      <pane xSplit="1" topLeftCell="C1" activePane="topRight" state="frozen"/>
      <selection activeCell="B7" sqref="B7"/>
      <selection pane="topRight" activeCell="B9" sqref="B9:T13"/>
    </sheetView>
  </sheetViews>
  <sheetFormatPr defaultRowHeight="12.75" outlineLevelRow="1" x14ac:dyDescent="0.2"/>
  <cols>
    <col min="1" max="1" width="5" style="1" hidden="1" customWidth="1"/>
    <col min="2" max="2" width="47.7109375" style="1" customWidth="1"/>
    <col min="3" max="3" width="3.7109375" style="2" customWidth="1"/>
    <col min="4" max="4" width="26.5703125" style="2" bestFit="1" customWidth="1"/>
    <col min="5" max="5" width="9.85546875" style="2" customWidth="1"/>
    <col min="6" max="6" width="13.140625" style="1" bestFit="1" customWidth="1"/>
    <col min="7" max="7" width="9.85546875" style="1" customWidth="1"/>
    <col min="8" max="8" width="15.140625" style="1" customWidth="1"/>
    <col min="9" max="9" width="9.28515625" style="1" bestFit="1" customWidth="1"/>
    <col min="10" max="10" width="9.7109375" style="1" customWidth="1"/>
    <col min="11" max="11" width="5.7109375" style="1" customWidth="1"/>
    <col min="12" max="12" width="7" style="1" customWidth="1"/>
    <col min="13" max="13" width="9.28515625" style="1" bestFit="1" customWidth="1"/>
    <col min="14" max="14" width="9.28515625" style="1" customWidth="1"/>
    <col min="15" max="15" width="5.7109375" style="1" customWidth="1"/>
    <col min="16" max="16" width="9.28515625" style="1" bestFit="1" customWidth="1"/>
    <col min="17" max="20" width="5.7109375" style="1" customWidth="1"/>
    <col min="21" max="21" width="5.7109375" style="1" hidden="1" customWidth="1"/>
    <col min="22" max="22" width="9.28515625" style="1" hidden="1" customWidth="1"/>
    <col min="23" max="24" width="5.7109375" style="1" hidden="1" customWidth="1"/>
    <col min="25" max="25" width="9.28515625" style="1" hidden="1" customWidth="1"/>
    <col min="26" max="26" width="5.7109375" style="1" hidden="1" customWidth="1"/>
    <col min="27" max="27" width="9.28515625" style="1" hidden="1" customWidth="1"/>
    <col min="28" max="32" width="5.7109375" style="1" hidden="1" customWidth="1"/>
    <col min="33" max="33" width="9.28515625" style="1" hidden="1" customWidth="1"/>
    <col min="34" max="35" width="5.7109375" style="1" hidden="1" customWidth="1"/>
    <col min="36" max="36" width="9.28515625" style="1" hidden="1" customWidth="1"/>
    <col min="37" max="39" width="5.7109375" style="1" hidden="1" customWidth="1"/>
    <col min="40" max="40" width="10.5703125" style="1" hidden="1" customWidth="1"/>
    <col min="41" max="41" width="5.7109375" style="1" hidden="1" customWidth="1"/>
    <col min="42" max="42" width="9.28515625" style="1" hidden="1" customWidth="1"/>
    <col min="43" max="43" width="5.7109375" style="1" hidden="1" customWidth="1"/>
    <col min="44" max="64" width="9.28515625" style="1" hidden="1" customWidth="1"/>
    <col min="65" max="66" width="10.85546875" style="1" customWidth="1"/>
    <col min="67" max="67" width="11.42578125" style="1" customWidth="1"/>
    <col min="68" max="70" width="11.5703125" style="1" customWidth="1"/>
    <col min="71" max="71" width="27.140625" style="1" customWidth="1"/>
    <col min="72" max="76" width="9.28515625" style="1" bestFit="1" customWidth="1"/>
    <col min="77" max="16384" width="9.140625" style="1"/>
  </cols>
  <sheetData>
    <row r="1" spans="1:148" s="8" customFormat="1" ht="21.75" customHeight="1" outlineLevel="1" thickBot="1" x14ac:dyDescent="0.35">
      <c r="A1" s="7"/>
      <c r="C1" s="9"/>
      <c r="D1" s="9"/>
      <c r="E1" s="484" t="s">
        <v>0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5"/>
      <c r="U1" s="453" t="s">
        <v>28</v>
      </c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2"/>
      <c r="AP1" s="452"/>
      <c r="AQ1" s="454"/>
      <c r="AR1" s="453" t="s">
        <v>40</v>
      </c>
      <c r="AS1" s="452"/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452"/>
      <c r="BE1" s="452"/>
      <c r="BF1" s="452"/>
      <c r="BG1" s="452"/>
      <c r="BH1" s="452"/>
      <c r="BI1" s="452"/>
      <c r="BJ1" s="452"/>
      <c r="BK1" s="452"/>
      <c r="BL1" s="454"/>
      <c r="BM1" s="472" t="s">
        <v>32</v>
      </c>
      <c r="BN1" s="473"/>
      <c r="BO1" s="473"/>
      <c r="BP1" s="473"/>
      <c r="BQ1" s="473"/>
      <c r="BR1" s="473"/>
      <c r="BS1" s="474"/>
      <c r="BT1" s="472" t="s">
        <v>33</v>
      </c>
      <c r="BU1" s="473"/>
      <c r="BV1" s="473"/>
      <c r="BW1" s="473"/>
      <c r="BX1" s="474"/>
    </row>
    <row r="2" spans="1:148" s="8" customFormat="1" ht="27.75" customHeight="1" outlineLevel="1" thickBot="1" x14ac:dyDescent="0.35">
      <c r="A2" s="7"/>
      <c r="C2" s="9"/>
      <c r="D2" s="9"/>
      <c r="E2" s="484" t="s">
        <v>1</v>
      </c>
      <c r="F2" s="484"/>
      <c r="G2" s="484"/>
      <c r="H2" s="484"/>
      <c r="I2" s="484"/>
      <c r="J2" s="484"/>
      <c r="K2" s="484"/>
      <c r="L2" s="484"/>
      <c r="M2" s="453" t="s">
        <v>25</v>
      </c>
      <c r="N2" s="452"/>
      <c r="O2" s="452"/>
      <c r="P2" s="452"/>
      <c r="Q2" s="452"/>
      <c r="R2" s="452"/>
      <c r="S2" s="452"/>
      <c r="T2" s="452"/>
      <c r="U2" s="501" t="s">
        <v>27</v>
      </c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 t="s">
        <v>37</v>
      </c>
      <c r="AG2" s="498"/>
      <c r="AH2" s="498"/>
      <c r="AI2" s="498"/>
      <c r="AJ2" s="498"/>
      <c r="AK2" s="498"/>
      <c r="AL2" s="498"/>
      <c r="AM2" s="498"/>
      <c r="AN2" s="498"/>
      <c r="AO2" s="498"/>
      <c r="AP2" s="498"/>
      <c r="AQ2" s="499"/>
      <c r="AR2" s="453" t="s">
        <v>41</v>
      </c>
      <c r="AS2" s="452"/>
      <c r="AT2" s="452"/>
      <c r="AU2" s="452"/>
      <c r="AV2" s="452"/>
      <c r="AW2" s="452"/>
      <c r="AX2" s="452"/>
      <c r="AY2" s="452"/>
      <c r="AZ2" s="452"/>
      <c r="BA2" s="454"/>
      <c r="BB2" s="500" t="s">
        <v>42</v>
      </c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475"/>
      <c r="BN2" s="476"/>
      <c r="BO2" s="476"/>
      <c r="BP2" s="476"/>
      <c r="BQ2" s="476"/>
      <c r="BR2" s="476"/>
      <c r="BS2" s="477"/>
      <c r="BT2" s="475"/>
      <c r="BU2" s="476"/>
      <c r="BV2" s="476"/>
      <c r="BW2" s="476"/>
      <c r="BX2" s="477"/>
    </row>
    <row r="3" spans="1:148" s="105" customFormat="1" ht="159" customHeight="1" outlineLevel="1" thickBot="1" x14ac:dyDescent="0.25">
      <c r="A3" s="455" t="s">
        <v>29</v>
      </c>
      <c r="B3" s="456"/>
      <c r="C3" s="456"/>
      <c r="D3" s="456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64"/>
      <c r="V3" s="155"/>
      <c r="W3" s="155"/>
      <c r="X3" s="155"/>
      <c r="Y3" s="155"/>
      <c r="Z3" s="155"/>
      <c r="AA3" s="155"/>
      <c r="AB3" s="155"/>
      <c r="AC3" s="155"/>
      <c r="AD3" s="155"/>
      <c r="AE3" s="165"/>
      <c r="AF3" s="166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478"/>
      <c r="BN3" s="479"/>
      <c r="BO3" s="479"/>
      <c r="BP3" s="479"/>
      <c r="BQ3" s="479"/>
      <c r="BR3" s="479"/>
      <c r="BS3" s="480"/>
      <c r="BT3" s="478"/>
      <c r="BU3" s="479"/>
      <c r="BV3" s="479"/>
      <c r="BW3" s="479"/>
      <c r="BX3" s="480"/>
    </row>
    <row r="4" spans="1:148" s="14" customFormat="1" ht="261" customHeight="1" thickBot="1" x14ac:dyDescent="0.35">
      <c r="A4" s="10" t="s">
        <v>2</v>
      </c>
      <c r="B4" s="43" t="s">
        <v>3</v>
      </c>
      <c r="C4" s="11" t="s">
        <v>23</v>
      </c>
      <c r="D4" s="44" t="s">
        <v>5</v>
      </c>
      <c r="E4" s="101" t="s">
        <v>43</v>
      </c>
      <c r="F4" s="101" t="s">
        <v>93</v>
      </c>
      <c r="G4" s="109" t="s">
        <v>83</v>
      </c>
      <c r="H4" s="109" t="s">
        <v>84</v>
      </c>
      <c r="I4" s="109" t="s">
        <v>85</v>
      </c>
      <c r="J4" s="110" t="s">
        <v>86</v>
      </c>
      <c r="K4" s="110" t="s">
        <v>87</v>
      </c>
      <c r="L4" s="110" t="s">
        <v>88</v>
      </c>
      <c r="M4" s="101" t="s">
        <v>43</v>
      </c>
      <c r="N4" s="101" t="s">
        <v>97</v>
      </c>
      <c r="O4" s="101" t="s">
        <v>98</v>
      </c>
      <c r="P4" s="101" t="s">
        <v>99</v>
      </c>
      <c r="Q4" s="94" t="s">
        <v>100</v>
      </c>
      <c r="R4" s="94" t="s">
        <v>101</v>
      </c>
      <c r="S4" s="94" t="s">
        <v>102</v>
      </c>
      <c r="T4" s="94" t="s">
        <v>103</v>
      </c>
      <c r="U4" s="157"/>
      <c r="V4" s="158"/>
      <c r="W4" s="158"/>
      <c r="X4" s="158"/>
      <c r="Y4" s="158"/>
      <c r="Z4" s="158"/>
      <c r="AA4" s="158"/>
      <c r="AB4" s="159"/>
      <c r="AC4" s="159"/>
      <c r="AD4" s="159"/>
      <c r="AE4" s="160"/>
      <c r="AF4" s="158"/>
      <c r="AG4" s="158"/>
      <c r="AH4" s="158"/>
      <c r="AI4" s="158"/>
      <c r="AJ4" s="158"/>
      <c r="AK4" s="158"/>
      <c r="AL4" s="158"/>
      <c r="AM4" s="158"/>
      <c r="AN4" s="159"/>
      <c r="AO4" s="159"/>
      <c r="AP4" s="159"/>
      <c r="AQ4" s="159"/>
      <c r="AR4" s="158"/>
      <c r="AS4" s="158"/>
      <c r="AT4" s="158"/>
      <c r="AU4" s="158"/>
      <c r="AV4" s="159"/>
      <c r="AW4" s="159"/>
      <c r="AX4" s="159"/>
      <c r="AY4" s="159"/>
      <c r="AZ4" s="158"/>
      <c r="BA4" s="159"/>
      <c r="BB4" s="158"/>
      <c r="BC4" s="158"/>
      <c r="BD4" s="158"/>
      <c r="BE4" s="158"/>
      <c r="BF4" s="158"/>
      <c r="BG4" s="158"/>
      <c r="BH4" s="159"/>
      <c r="BI4" s="159"/>
      <c r="BJ4" s="159"/>
      <c r="BK4" s="159"/>
      <c r="BL4" s="159"/>
      <c r="BM4" s="133" t="s">
        <v>6</v>
      </c>
      <c r="BN4" s="133" t="s">
        <v>24</v>
      </c>
      <c r="BO4" s="133" t="s">
        <v>26</v>
      </c>
      <c r="BP4" s="133" t="s">
        <v>34</v>
      </c>
      <c r="BQ4" s="133" t="s">
        <v>38</v>
      </c>
      <c r="BR4" s="133" t="s">
        <v>39</v>
      </c>
      <c r="BS4" s="13" t="s">
        <v>7</v>
      </c>
      <c r="BT4" s="120" t="s">
        <v>8</v>
      </c>
      <c r="BU4" s="120" t="s">
        <v>9</v>
      </c>
      <c r="BV4" s="120" t="s">
        <v>10</v>
      </c>
      <c r="BW4" s="120" t="s">
        <v>11</v>
      </c>
      <c r="BX4" s="120" t="s">
        <v>12</v>
      </c>
    </row>
    <row r="5" spans="1:148" s="14" customFormat="1" ht="41.25" customHeight="1" thickBot="1" x14ac:dyDescent="0.35">
      <c r="A5" s="45"/>
      <c r="B5" s="46" t="s">
        <v>13</v>
      </c>
      <c r="C5" s="45"/>
      <c r="D5" s="47"/>
      <c r="E5" s="111"/>
      <c r="F5" s="111"/>
      <c r="G5" s="111"/>
      <c r="H5" s="111"/>
      <c r="I5" s="112"/>
      <c r="J5" s="112"/>
      <c r="K5" s="112"/>
      <c r="L5" s="112"/>
      <c r="M5" s="48"/>
      <c r="N5" s="48"/>
      <c r="O5" s="48"/>
      <c r="P5" s="48"/>
      <c r="Q5" s="49"/>
      <c r="R5" s="49"/>
      <c r="S5" s="49"/>
      <c r="T5" s="49"/>
      <c r="U5" s="48" t="s">
        <v>14</v>
      </c>
      <c r="V5" s="48" t="s">
        <v>14</v>
      </c>
      <c r="W5" s="48"/>
      <c r="X5" s="48" t="s">
        <v>14</v>
      </c>
      <c r="Y5" s="48" t="s">
        <v>14</v>
      </c>
      <c r="Z5" s="48" t="s">
        <v>14</v>
      </c>
      <c r="AA5" s="48" t="s">
        <v>14</v>
      </c>
      <c r="AB5" s="102" t="s">
        <v>15</v>
      </c>
      <c r="AC5" s="102" t="s">
        <v>15</v>
      </c>
      <c r="AD5" s="102" t="s">
        <v>15</v>
      </c>
      <c r="AE5" s="48" t="s">
        <v>14</v>
      </c>
      <c r="AF5" s="181" t="s">
        <v>14</v>
      </c>
      <c r="AG5" s="181" t="s">
        <v>14</v>
      </c>
      <c r="AH5" s="181" t="s">
        <v>14</v>
      </c>
      <c r="AI5" s="181" t="s">
        <v>14</v>
      </c>
      <c r="AJ5" s="181" t="s">
        <v>14</v>
      </c>
      <c r="AK5" s="181" t="s">
        <v>14</v>
      </c>
      <c r="AL5" s="181" t="s">
        <v>14</v>
      </c>
      <c r="AM5" s="181" t="s">
        <v>14</v>
      </c>
      <c r="AN5" s="182" t="s">
        <v>15</v>
      </c>
      <c r="AO5" s="182" t="s">
        <v>15</v>
      </c>
      <c r="AP5" s="182" t="s">
        <v>15</v>
      </c>
      <c r="AQ5" s="182" t="s">
        <v>15</v>
      </c>
      <c r="AR5" s="181" t="s">
        <v>14</v>
      </c>
      <c r="AS5" s="181" t="s">
        <v>14</v>
      </c>
      <c r="AT5" s="181" t="s">
        <v>14</v>
      </c>
      <c r="AU5" s="181" t="s">
        <v>14</v>
      </c>
      <c r="AV5" s="182" t="s">
        <v>15</v>
      </c>
      <c r="AW5" s="182" t="s">
        <v>15</v>
      </c>
      <c r="AX5" s="182" t="s">
        <v>15</v>
      </c>
      <c r="AY5" s="182" t="s">
        <v>15</v>
      </c>
      <c r="AZ5" s="181" t="s">
        <v>14</v>
      </c>
      <c r="BA5" s="183" t="s">
        <v>15</v>
      </c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495" t="s">
        <v>35</v>
      </c>
      <c r="BN5" s="496"/>
      <c r="BO5" s="496"/>
      <c r="BP5" s="496"/>
      <c r="BQ5" s="496"/>
      <c r="BR5" s="497"/>
      <c r="BS5" s="134" t="s">
        <v>36</v>
      </c>
      <c r="BT5" s="20"/>
      <c r="BU5" s="20"/>
      <c r="BV5" s="20"/>
      <c r="BW5" s="20"/>
      <c r="BX5" s="20"/>
    </row>
    <row r="6" spans="1:148" s="14" customFormat="1" ht="18.75" customHeight="1" thickBot="1" x14ac:dyDescent="0.35">
      <c r="A6" s="104"/>
      <c r="B6" s="116" t="s">
        <v>30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>
        <v>72</v>
      </c>
      <c r="V6" s="116">
        <v>72</v>
      </c>
      <c r="W6" s="116"/>
      <c r="X6" s="116">
        <v>72</v>
      </c>
      <c r="Y6" s="116">
        <v>126</v>
      </c>
      <c r="Z6" s="116">
        <v>36</v>
      </c>
      <c r="AA6" s="116">
        <v>144</v>
      </c>
      <c r="AB6" s="116">
        <v>108</v>
      </c>
      <c r="AC6" s="116">
        <v>144</v>
      </c>
      <c r="AD6" s="116">
        <v>360</v>
      </c>
      <c r="AE6" s="116">
        <v>54</v>
      </c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6"/>
      <c r="BU6" s="116"/>
      <c r="BV6" s="116"/>
      <c r="BW6" s="116"/>
      <c r="BX6" s="116"/>
    </row>
    <row r="7" spans="1:148" s="14" customFormat="1" ht="18.75" customHeight="1" thickBot="1" x14ac:dyDescent="0.35">
      <c r="A7" s="104"/>
      <c r="B7" s="116" t="s">
        <v>31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</row>
    <row r="8" spans="1:148" s="53" customFormat="1" ht="12" customHeight="1" x14ac:dyDescent="0.25">
      <c r="A8" s="77"/>
      <c r="B8" s="50" t="s">
        <v>16</v>
      </c>
      <c r="C8" s="51"/>
      <c r="D8" s="52"/>
      <c r="E8" s="78"/>
      <c r="F8" s="78"/>
      <c r="G8" s="78"/>
      <c r="H8" s="78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 t="e">
        <f t="shared" ref="U8:V8" si="0">AVERAGE(U10:U19)</f>
        <v>#DIV/0!</v>
      </c>
      <c r="V8" s="79" t="e">
        <f t="shared" si="0"/>
        <v>#DIV/0!</v>
      </c>
      <c r="W8" s="79"/>
      <c r="X8" s="79" t="e">
        <f t="shared" ref="X8:BQ8" si="1">AVERAGE(X10:X19)</f>
        <v>#DIV/0!</v>
      </c>
      <c r="Y8" s="79" t="e">
        <f t="shared" si="1"/>
        <v>#DIV/0!</v>
      </c>
      <c r="Z8" s="79" t="e">
        <f t="shared" si="1"/>
        <v>#DIV/0!</v>
      </c>
      <c r="AA8" s="79" t="e">
        <f t="shared" si="1"/>
        <v>#DIV/0!</v>
      </c>
      <c r="AB8" s="79" t="e">
        <f t="shared" si="1"/>
        <v>#DIV/0!</v>
      </c>
      <c r="AC8" s="79" t="e">
        <f t="shared" si="1"/>
        <v>#DIV/0!</v>
      </c>
      <c r="AD8" s="79" t="e">
        <f t="shared" si="1"/>
        <v>#DIV/0!</v>
      </c>
      <c r="AE8" s="79" t="e">
        <f t="shared" si="1"/>
        <v>#DIV/0!</v>
      </c>
      <c r="AF8" s="79" t="e">
        <f t="shared" si="1"/>
        <v>#DIV/0!</v>
      </c>
      <c r="AG8" s="79" t="e">
        <f t="shared" si="1"/>
        <v>#DIV/0!</v>
      </c>
      <c r="AH8" s="79" t="e">
        <f t="shared" si="1"/>
        <v>#DIV/0!</v>
      </c>
      <c r="AI8" s="79" t="e">
        <f t="shared" si="1"/>
        <v>#DIV/0!</v>
      </c>
      <c r="AJ8" s="79" t="e">
        <f t="shared" si="1"/>
        <v>#DIV/0!</v>
      </c>
      <c r="AK8" s="79" t="e">
        <f t="shared" si="1"/>
        <v>#DIV/0!</v>
      </c>
      <c r="AL8" s="79" t="e">
        <f t="shared" si="1"/>
        <v>#DIV/0!</v>
      </c>
      <c r="AM8" s="79" t="e">
        <f t="shared" si="1"/>
        <v>#DIV/0!</v>
      </c>
      <c r="AN8" s="79" t="e">
        <f t="shared" si="1"/>
        <v>#DIV/0!</v>
      </c>
      <c r="AO8" s="79" t="e">
        <f t="shared" si="1"/>
        <v>#DIV/0!</v>
      </c>
      <c r="AP8" s="79" t="e">
        <f t="shared" si="1"/>
        <v>#DIV/0!</v>
      </c>
      <c r="AQ8" s="79" t="e">
        <f t="shared" si="1"/>
        <v>#DIV/0!</v>
      </c>
      <c r="AR8" s="79" t="e">
        <f t="shared" si="1"/>
        <v>#DIV/0!</v>
      </c>
      <c r="AS8" s="79" t="e">
        <f t="shared" si="1"/>
        <v>#DIV/0!</v>
      </c>
      <c r="AT8" s="79" t="e">
        <f t="shared" si="1"/>
        <v>#DIV/0!</v>
      </c>
      <c r="AU8" s="79" t="e">
        <f t="shared" si="1"/>
        <v>#DIV/0!</v>
      </c>
      <c r="AV8" s="79" t="e">
        <f t="shared" si="1"/>
        <v>#DIV/0!</v>
      </c>
      <c r="AW8" s="79" t="e">
        <f t="shared" si="1"/>
        <v>#DIV/0!</v>
      </c>
      <c r="AX8" s="79" t="e">
        <f t="shared" si="1"/>
        <v>#DIV/0!</v>
      </c>
      <c r="AY8" s="79" t="e">
        <f t="shared" si="1"/>
        <v>#DIV/0!</v>
      </c>
      <c r="AZ8" s="79" t="e">
        <f t="shared" si="1"/>
        <v>#DIV/0!</v>
      </c>
      <c r="BA8" s="79" t="e">
        <f t="shared" si="1"/>
        <v>#DIV/0!</v>
      </c>
      <c r="BB8" s="79" t="e">
        <f t="shared" si="1"/>
        <v>#DIV/0!</v>
      </c>
      <c r="BC8" s="79" t="e">
        <f t="shared" si="1"/>
        <v>#DIV/0!</v>
      </c>
      <c r="BD8" s="79" t="e">
        <f t="shared" si="1"/>
        <v>#DIV/0!</v>
      </c>
      <c r="BE8" s="79" t="e">
        <f t="shared" si="1"/>
        <v>#DIV/0!</v>
      </c>
      <c r="BF8" s="79" t="e">
        <f t="shared" si="1"/>
        <v>#DIV/0!</v>
      </c>
      <c r="BG8" s="79" t="e">
        <f t="shared" si="1"/>
        <v>#DIV/0!</v>
      </c>
      <c r="BH8" s="79" t="e">
        <f t="shared" si="1"/>
        <v>#DIV/0!</v>
      </c>
      <c r="BI8" s="79" t="e">
        <f t="shared" si="1"/>
        <v>#DIV/0!</v>
      </c>
      <c r="BJ8" s="79" t="e">
        <f t="shared" si="1"/>
        <v>#DIV/0!</v>
      </c>
      <c r="BK8" s="79" t="e">
        <f t="shared" si="1"/>
        <v>#DIV/0!</v>
      </c>
      <c r="BL8" s="79" t="e">
        <f t="shared" si="1"/>
        <v>#DIV/0!</v>
      </c>
      <c r="BM8" s="79" t="e">
        <f t="shared" si="1"/>
        <v>#DIV/0!</v>
      </c>
      <c r="BN8" s="79" t="e">
        <f t="shared" si="1"/>
        <v>#DIV/0!</v>
      </c>
      <c r="BO8" s="79" t="e">
        <f t="shared" si="1"/>
        <v>#DIV/0!</v>
      </c>
      <c r="BP8" s="79" t="e">
        <f t="shared" si="1"/>
        <v>#DIV/0!</v>
      </c>
      <c r="BQ8" s="79" t="e">
        <f t="shared" si="1"/>
        <v>#DIV/0!</v>
      </c>
      <c r="BR8" s="79"/>
      <c r="BS8" s="79">
        <f>AVERAGE(BS10:BS19)</f>
        <v>72.692307692307693</v>
      </c>
      <c r="BT8" s="26"/>
      <c r="BU8" s="26"/>
      <c r="BV8" s="26"/>
      <c r="BW8" s="26"/>
      <c r="BX8" s="27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</row>
    <row r="9" spans="1:148" s="24" customFormat="1" ht="18.75" x14ac:dyDescent="0.3">
      <c r="A9" s="81">
        <v>1</v>
      </c>
      <c r="B9" s="88" t="s">
        <v>90</v>
      </c>
      <c r="C9" s="56" t="s">
        <v>17</v>
      </c>
      <c r="D9" s="57" t="s">
        <v>89</v>
      </c>
      <c r="E9" s="253"/>
      <c r="F9" s="253"/>
      <c r="G9" s="277">
        <v>74</v>
      </c>
      <c r="H9" s="277">
        <v>74</v>
      </c>
      <c r="I9" s="277">
        <v>64</v>
      </c>
      <c r="J9" s="277">
        <v>66</v>
      </c>
      <c r="K9" s="277">
        <v>62</v>
      </c>
      <c r="L9" s="277">
        <v>64</v>
      </c>
      <c r="M9" s="254"/>
      <c r="N9" s="254">
        <v>60</v>
      </c>
      <c r="O9" s="254">
        <v>67</v>
      </c>
      <c r="P9" s="254">
        <v>64</v>
      </c>
      <c r="Q9" s="254">
        <v>78</v>
      </c>
      <c r="R9" s="254">
        <v>75</v>
      </c>
      <c r="S9" s="254">
        <v>62</v>
      </c>
      <c r="T9" s="254">
        <v>79</v>
      </c>
      <c r="U9" s="255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56"/>
      <c r="AG9" s="257"/>
      <c r="AH9" s="257"/>
      <c r="AI9" s="257"/>
      <c r="AJ9" s="257"/>
      <c r="AK9" s="258"/>
      <c r="AL9" s="259"/>
      <c r="AM9" s="259"/>
      <c r="AN9" s="259"/>
      <c r="AO9" s="257"/>
      <c r="AP9" s="257"/>
      <c r="AQ9" s="257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55">
        <f>IF(COUNTIF(E9:L9,"&gt;59")=COUNTA(E9:L9),(IF(COUNTA(E9:L9&gt;0),SUM(E9:L9)/COUNT(E9:L9),"св")),"Нет п/оц.")</f>
        <v>67.333333333333329</v>
      </c>
      <c r="BN9" s="55">
        <f t="shared" ref="BN9:BN19" si="2">IF(COUNTIF( M9:T9,"&gt;59")=COUNTA(M9:T9),(IF(COUNTA(M9:T9&gt;0),SUM(M9:T9)/COUNT(M9:T9),"св")),"Нет п/оц.")</f>
        <v>69.285714285714292</v>
      </c>
      <c r="BO9" s="55" t="e">
        <f t="shared" ref="BO9:BO19" si="3">IF(COUNTIF(U9:AE9,"&gt;59")=COUNTA(U9:AE9),(IF(COUNTA(U9:AE9&gt;0),SUM(U9:AE9)/COUNT(U9:AE9),"св")),"Нет п/оц.")</f>
        <v>#DIV/0!</v>
      </c>
      <c r="BP9" s="167" t="e">
        <f t="shared" ref="BP9:BP19" si="4">IF(COUNTIF(AF9:AQ9,"&gt;59")=COUNTA(AF9:AQ9),(IF(COUNTA(AF9:AQ9&gt;0),SUM(AF9:AQ9)/COUNT(AF9:AQ9),"св")),"Нет п/оц.")</f>
        <v>#DIV/0!</v>
      </c>
      <c r="BQ9" s="167" t="e">
        <f t="shared" ref="BQ9:BQ19" si="5">IF(COUNTIF(AR9:BA9,"&gt;59")=COUNTA(AR9:BA9),(IF(COUNTA(AR9:BA9&gt;0),SUM(AR9:BA9)/COUNT(AR9:BA9),"св")),"Нет п/оц.")</f>
        <v>#DIV/0!</v>
      </c>
      <c r="BR9" s="167" t="e">
        <f t="shared" ref="BR9:BR19" si="6">IF(COUNTIF(BB9:BL9,"&gt;59")=COUNTA(BB9:BL9),(IF(COUNTA(BB9:BL9&gt;0),SUM(BB9:BL9)/COUNT(BB9:BL9),"св")),"Нет п/оц.")</f>
        <v>#DIV/0!</v>
      </c>
      <c r="BS9" s="93">
        <f t="shared" ref="BS9:BS19" si="7">IF(COUNTIF(F9:BL9,"&gt;2")=COUNTA(F9:BL9),(IF(COUNTA(F9:BL9)&gt;0,SUM(F9:BL9)/COUNT(F9:BL9),"св")),"Нет п/оц.")</f>
        <v>68.384615384615387</v>
      </c>
      <c r="BT9" s="26">
        <f t="shared" ref="BT9:BT19" si="8">COUNTIF(F9:BL9,"&gt;=90")</f>
        <v>0</v>
      </c>
      <c r="BU9" s="26">
        <f t="shared" ref="BU9:BU19" si="9">COUNTIFS(F9:BL9,"&gt;=74",F9:BL9,"&lt;90")</f>
        <v>5</v>
      </c>
      <c r="BV9" s="26">
        <f t="shared" ref="BV9:BV19" si="10">COUNTIFS(F9:BL9,"&gt;=60",F9:BL9,"&lt;74")</f>
        <v>8</v>
      </c>
      <c r="BW9" s="26">
        <f>BV9+BU9+BT9</f>
        <v>13</v>
      </c>
      <c r="BX9" s="27">
        <f>BT9/BW9*100</f>
        <v>0</v>
      </c>
      <c r="BZ9" s="24">
        <f t="shared" ref="BZ9:BZ19" si="11">COUNTIF(F9:BL9,"&lt;60")+COUNTIF(F9:BL9,"=нз")</f>
        <v>0</v>
      </c>
    </row>
    <row r="10" spans="1:148" s="24" customFormat="1" ht="18.75" x14ac:dyDescent="0.3">
      <c r="A10" s="81">
        <v>3</v>
      </c>
      <c r="B10" s="88" t="s">
        <v>91</v>
      </c>
      <c r="C10" s="56" t="s">
        <v>17</v>
      </c>
      <c r="D10" s="57" t="s">
        <v>89</v>
      </c>
      <c r="E10" s="253"/>
      <c r="F10" s="253"/>
      <c r="G10" s="277">
        <v>12</v>
      </c>
      <c r="H10" s="277">
        <v>60</v>
      </c>
      <c r="I10" s="277">
        <v>60</v>
      </c>
      <c r="J10" s="277">
        <v>60</v>
      </c>
      <c r="K10" s="277">
        <v>3</v>
      </c>
      <c r="L10" s="277">
        <v>60</v>
      </c>
      <c r="M10" s="254"/>
      <c r="N10" s="254">
        <v>45</v>
      </c>
      <c r="O10" s="254">
        <v>0</v>
      </c>
      <c r="P10" s="254">
        <v>0</v>
      </c>
      <c r="Q10" s="254">
        <v>4</v>
      </c>
      <c r="R10" s="254">
        <v>60</v>
      </c>
      <c r="S10" s="254">
        <v>0</v>
      </c>
      <c r="T10" s="254">
        <v>60</v>
      </c>
      <c r="U10" s="255"/>
      <c r="V10" s="219"/>
      <c r="W10" s="219"/>
      <c r="X10" s="219"/>
      <c r="Y10" s="219"/>
      <c r="Z10" s="219"/>
      <c r="AA10" s="219"/>
      <c r="AB10" s="245"/>
      <c r="AC10" s="245"/>
      <c r="AD10" s="219"/>
      <c r="AE10" s="219"/>
      <c r="AF10" s="256"/>
      <c r="AG10" s="257"/>
      <c r="AH10" s="257"/>
      <c r="AI10" s="257"/>
      <c r="AJ10" s="257"/>
      <c r="AK10" s="258"/>
      <c r="AL10" s="259"/>
      <c r="AM10" s="259"/>
      <c r="AN10" s="259"/>
      <c r="AO10" s="257"/>
      <c r="AP10" s="245"/>
      <c r="AQ10" s="257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55" t="str">
        <f t="shared" ref="BM10:BM19" si="12">IF(COUNTIF(F10:L10,"&gt;59")=COUNTA(F10:L10),(IF(COUNTA(F10:L10&gt;0),SUM(F10:L10)/COUNT(F10:L10),"св")),"Нет п/оц.")</f>
        <v>Нет п/оц.</v>
      </c>
      <c r="BN10" s="55" t="str">
        <f t="shared" si="2"/>
        <v>Нет п/оц.</v>
      </c>
      <c r="BO10" s="55" t="e">
        <f t="shared" si="3"/>
        <v>#DIV/0!</v>
      </c>
      <c r="BP10" s="167" t="e">
        <f t="shared" si="4"/>
        <v>#DIV/0!</v>
      </c>
      <c r="BQ10" s="167" t="e">
        <f t="shared" si="5"/>
        <v>#DIV/0!</v>
      </c>
      <c r="BR10" s="167" t="e">
        <f t="shared" si="6"/>
        <v>#DIV/0!</v>
      </c>
      <c r="BS10" s="93" t="str">
        <f t="shared" si="7"/>
        <v>Нет п/оц.</v>
      </c>
      <c r="BT10" s="26">
        <f t="shared" si="8"/>
        <v>0</v>
      </c>
      <c r="BU10" s="26">
        <f t="shared" si="9"/>
        <v>0</v>
      </c>
      <c r="BV10" s="26">
        <f t="shared" si="10"/>
        <v>6</v>
      </c>
      <c r="BW10" s="26">
        <f>BV10+BU10+BT10</f>
        <v>6</v>
      </c>
      <c r="BX10" s="27">
        <f>BT10/BW10*100</f>
        <v>0</v>
      </c>
      <c r="BZ10" s="24">
        <f t="shared" si="11"/>
        <v>7</v>
      </c>
    </row>
    <row r="11" spans="1:148" s="24" customFormat="1" ht="18.75" x14ac:dyDescent="0.3">
      <c r="A11" s="81">
        <v>4</v>
      </c>
      <c r="B11" s="88" t="s">
        <v>92</v>
      </c>
      <c r="C11" s="54" t="s">
        <v>17</v>
      </c>
      <c r="D11" s="57" t="s">
        <v>89</v>
      </c>
      <c r="E11" s="253"/>
      <c r="F11" s="253"/>
      <c r="G11" s="277">
        <v>77</v>
      </c>
      <c r="H11" s="277">
        <v>86</v>
      </c>
      <c r="I11" s="277">
        <v>74</v>
      </c>
      <c r="J11" s="277">
        <v>72</v>
      </c>
      <c r="K11" s="277">
        <v>76</v>
      </c>
      <c r="L11" s="277">
        <v>76</v>
      </c>
      <c r="M11" s="254"/>
      <c r="N11" s="254">
        <v>74</v>
      </c>
      <c r="O11" s="254">
        <v>74</v>
      </c>
      <c r="P11" s="254">
        <v>75</v>
      </c>
      <c r="Q11" s="254">
        <v>76</v>
      </c>
      <c r="R11" s="254">
        <v>84</v>
      </c>
      <c r="S11" s="254">
        <v>84</v>
      </c>
      <c r="T11" s="254">
        <v>81</v>
      </c>
      <c r="U11" s="255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56"/>
      <c r="AG11" s="257"/>
      <c r="AH11" s="257"/>
      <c r="AI11" s="257"/>
      <c r="AJ11" s="257"/>
      <c r="AK11" s="258"/>
      <c r="AL11" s="259"/>
      <c r="AM11" s="259"/>
      <c r="AN11" s="259"/>
      <c r="AO11" s="257"/>
      <c r="AP11" s="257"/>
      <c r="AQ11" s="257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55">
        <f t="shared" si="12"/>
        <v>76.833333333333329</v>
      </c>
      <c r="BN11" s="55">
        <f t="shared" si="2"/>
        <v>78.285714285714292</v>
      </c>
      <c r="BO11" s="55" t="e">
        <f t="shared" si="3"/>
        <v>#DIV/0!</v>
      </c>
      <c r="BP11" s="167" t="e">
        <f t="shared" si="4"/>
        <v>#DIV/0!</v>
      </c>
      <c r="BQ11" s="167" t="e">
        <f t="shared" si="5"/>
        <v>#DIV/0!</v>
      </c>
      <c r="BR11" s="167" t="e">
        <f t="shared" si="6"/>
        <v>#DIV/0!</v>
      </c>
      <c r="BS11" s="93">
        <f t="shared" si="7"/>
        <v>77.615384615384613</v>
      </c>
      <c r="BT11" s="26">
        <f t="shared" si="8"/>
        <v>0</v>
      </c>
      <c r="BU11" s="26">
        <f t="shared" si="9"/>
        <v>12</v>
      </c>
      <c r="BV11" s="26">
        <f t="shared" si="10"/>
        <v>1</v>
      </c>
      <c r="BW11" s="26">
        <f>BV11+BU11+BT11</f>
        <v>13</v>
      </c>
      <c r="BX11" s="27">
        <f>BT11/BW11*100</f>
        <v>0</v>
      </c>
      <c r="BZ11" s="24">
        <f t="shared" si="11"/>
        <v>0</v>
      </c>
    </row>
    <row r="12" spans="1:148" s="24" customFormat="1" ht="18.75" x14ac:dyDescent="0.3">
      <c r="A12" s="180">
        <v>5</v>
      </c>
      <c r="B12" s="88" t="s">
        <v>94</v>
      </c>
      <c r="C12" s="54" t="s">
        <v>17</v>
      </c>
      <c r="D12" s="57" t="s">
        <v>96</v>
      </c>
      <c r="E12" s="253"/>
      <c r="F12" s="253"/>
      <c r="G12" s="253">
        <v>82</v>
      </c>
      <c r="H12" s="253">
        <v>70</v>
      </c>
      <c r="I12" s="253">
        <v>67</v>
      </c>
      <c r="J12" s="253">
        <v>77</v>
      </c>
      <c r="K12" s="253">
        <v>86</v>
      </c>
      <c r="L12" s="253">
        <v>80</v>
      </c>
      <c r="M12" s="254"/>
      <c r="N12" s="254">
        <v>60</v>
      </c>
      <c r="O12" s="254">
        <v>74</v>
      </c>
      <c r="P12" s="254">
        <v>86</v>
      </c>
      <c r="Q12" s="254">
        <v>80</v>
      </c>
      <c r="R12" s="254">
        <v>81</v>
      </c>
      <c r="S12" s="254">
        <v>75</v>
      </c>
      <c r="T12" s="254">
        <v>80</v>
      </c>
      <c r="U12" s="255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56"/>
      <c r="AG12" s="257"/>
      <c r="AH12" s="257"/>
      <c r="AI12" s="257"/>
      <c r="AJ12" s="257"/>
      <c r="AK12" s="258"/>
      <c r="AL12" s="259"/>
      <c r="AM12" s="259"/>
      <c r="AN12" s="259"/>
      <c r="AO12" s="257"/>
      <c r="AP12" s="257"/>
      <c r="AQ12" s="257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55">
        <f t="shared" si="12"/>
        <v>77</v>
      </c>
      <c r="BN12" s="55">
        <f t="shared" si="2"/>
        <v>76.571428571428569</v>
      </c>
      <c r="BO12" s="55" t="e">
        <f t="shared" si="3"/>
        <v>#DIV/0!</v>
      </c>
      <c r="BP12" s="167" t="e">
        <f t="shared" si="4"/>
        <v>#DIV/0!</v>
      </c>
      <c r="BQ12" s="167" t="e">
        <f t="shared" si="5"/>
        <v>#DIV/0!</v>
      </c>
      <c r="BR12" s="167" t="e">
        <f t="shared" si="6"/>
        <v>#DIV/0!</v>
      </c>
      <c r="BS12" s="93">
        <f t="shared" si="7"/>
        <v>76.769230769230774</v>
      </c>
      <c r="BT12" s="26">
        <f t="shared" si="8"/>
        <v>0</v>
      </c>
      <c r="BU12" s="26">
        <f t="shared" si="9"/>
        <v>10</v>
      </c>
      <c r="BV12" s="26">
        <f t="shared" si="10"/>
        <v>3</v>
      </c>
      <c r="BW12" s="26">
        <f t="shared" ref="BW12:BW19" si="13">BV12+BU12+BT12</f>
        <v>13</v>
      </c>
      <c r="BX12" s="27">
        <f t="shared" ref="BX12:BX19" si="14">BT12/BW12*100</f>
        <v>0</v>
      </c>
      <c r="BZ12" s="24">
        <f t="shared" si="11"/>
        <v>0</v>
      </c>
    </row>
    <row r="13" spans="1:148" s="5" customFormat="1" ht="18.75" x14ac:dyDescent="0.3">
      <c r="A13" s="81">
        <v>6</v>
      </c>
      <c r="B13" s="88" t="s">
        <v>95</v>
      </c>
      <c r="C13" s="54" t="s">
        <v>17</v>
      </c>
      <c r="D13" s="57" t="s">
        <v>96</v>
      </c>
      <c r="E13" s="253"/>
      <c r="F13" s="253"/>
      <c r="G13" s="253">
        <v>60</v>
      </c>
      <c r="H13" s="253">
        <v>3</v>
      </c>
      <c r="I13" s="253">
        <v>64</v>
      </c>
      <c r="J13" s="253">
        <v>67</v>
      </c>
      <c r="K13" s="253">
        <v>72</v>
      </c>
      <c r="L13" s="253">
        <v>66</v>
      </c>
      <c r="M13" s="254"/>
      <c r="N13" s="254">
        <v>60</v>
      </c>
      <c r="O13" s="254">
        <v>70</v>
      </c>
      <c r="P13" s="254">
        <v>81</v>
      </c>
      <c r="Q13" s="254">
        <v>80</v>
      </c>
      <c r="R13" s="254">
        <v>71</v>
      </c>
      <c r="S13" s="254">
        <v>69</v>
      </c>
      <c r="T13" s="254">
        <v>65</v>
      </c>
      <c r="U13" s="255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56"/>
      <c r="AG13" s="257"/>
      <c r="AH13" s="257"/>
      <c r="AI13" s="257"/>
      <c r="AJ13" s="257"/>
      <c r="AK13" s="258"/>
      <c r="AL13" s="259"/>
      <c r="AM13" s="259"/>
      <c r="AN13" s="259"/>
      <c r="AO13" s="257"/>
      <c r="AP13" s="257"/>
      <c r="AQ13" s="257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55" t="str">
        <f t="shared" si="12"/>
        <v>Нет п/оц.</v>
      </c>
      <c r="BN13" s="55">
        <f t="shared" si="2"/>
        <v>70.857142857142861</v>
      </c>
      <c r="BO13" s="55" t="e">
        <f t="shared" si="3"/>
        <v>#DIV/0!</v>
      </c>
      <c r="BP13" s="167" t="e">
        <f t="shared" si="4"/>
        <v>#DIV/0!</v>
      </c>
      <c r="BQ13" s="167" t="e">
        <f t="shared" si="5"/>
        <v>#DIV/0!</v>
      </c>
      <c r="BR13" s="167" t="e">
        <f t="shared" si="6"/>
        <v>#DIV/0!</v>
      </c>
      <c r="BS13" s="93">
        <f t="shared" si="7"/>
        <v>63.692307692307693</v>
      </c>
      <c r="BT13" s="26">
        <f t="shared" si="8"/>
        <v>0</v>
      </c>
      <c r="BU13" s="26">
        <f t="shared" si="9"/>
        <v>2</v>
      </c>
      <c r="BV13" s="26">
        <f t="shared" si="10"/>
        <v>10</v>
      </c>
      <c r="BW13" s="26">
        <f t="shared" si="13"/>
        <v>12</v>
      </c>
      <c r="BX13" s="27">
        <f t="shared" si="14"/>
        <v>0</v>
      </c>
      <c r="BZ13" s="24">
        <f t="shared" si="11"/>
        <v>1</v>
      </c>
    </row>
    <row r="14" spans="1:148" s="5" customFormat="1" ht="18.75" x14ac:dyDescent="0.3">
      <c r="A14" s="81">
        <v>7</v>
      </c>
      <c r="B14" s="88"/>
      <c r="C14" s="56"/>
      <c r="D14" s="57"/>
      <c r="E14" s="253"/>
      <c r="F14" s="253"/>
      <c r="G14" s="253"/>
      <c r="H14" s="253"/>
      <c r="I14" s="253"/>
      <c r="J14" s="253"/>
      <c r="K14" s="253"/>
      <c r="L14" s="253"/>
      <c r="M14" s="254"/>
      <c r="N14" s="254"/>
      <c r="O14" s="254"/>
      <c r="P14" s="254"/>
      <c r="Q14" s="254"/>
      <c r="R14" s="254"/>
      <c r="S14" s="254"/>
      <c r="T14" s="254"/>
      <c r="U14" s="255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56"/>
      <c r="AG14" s="257"/>
      <c r="AH14" s="257"/>
      <c r="AI14" s="257"/>
      <c r="AJ14" s="257"/>
      <c r="AK14" s="258"/>
      <c r="AL14" s="259"/>
      <c r="AM14" s="259"/>
      <c r="AN14" s="245"/>
      <c r="AO14" s="257"/>
      <c r="AP14" s="257"/>
      <c r="AQ14" s="257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55"/>
      <c r="BN14" s="55"/>
      <c r="BO14" s="55"/>
      <c r="BP14" s="167"/>
      <c r="BQ14" s="167"/>
      <c r="BR14" s="167"/>
      <c r="BS14" s="93"/>
      <c r="BT14" s="26"/>
      <c r="BU14" s="26"/>
      <c r="BV14" s="26"/>
      <c r="BW14" s="26"/>
      <c r="BX14" s="27"/>
      <c r="BZ14" s="24">
        <f t="shared" si="11"/>
        <v>0</v>
      </c>
    </row>
    <row r="15" spans="1:148" s="5" customFormat="1" ht="18.75" x14ac:dyDescent="0.3">
      <c r="A15" s="180">
        <v>8</v>
      </c>
      <c r="B15" s="88"/>
      <c r="C15" s="56"/>
      <c r="D15" s="57"/>
      <c r="E15" s="253"/>
      <c r="F15" s="253"/>
      <c r="G15" s="253"/>
      <c r="H15" s="253"/>
      <c r="I15" s="253"/>
      <c r="J15" s="253"/>
      <c r="K15" s="253"/>
      <c r="L15" s="253"/>
      <c r="M15" s="254"/>
      <c r="N15" s="254"/>
      <c r="O15" s="254"/>
      <c r="P15" s="254"/>
      <c r="Q15" s="254"/>
      <c r="R15" s="254"/>
      <c r="S15" s="254"/>
      <c r="T15" s="254"/>
      <c r="U15" s="255"/>
      <c r="V15" s="219"/>
      <c r="W15" s="219"/>
      <c r="X15" s="219"/>
      <c r="Y15" s="219"/>
      <c r="Z15" s="219"/>
      <c r="AA15" s="219"/>
      <c r="AB15" s="245"/>
      <c r="AC15" s="219"/>
      <c r="AD15" s="219"/>
      <c r="AE15" s="219"/>
      <c r="AF15" s="256"/>
      <c r="AG15" s="257"/>
      <c r="AH15" s="257"/>
      <c r="AI15" s="257"/>
      <c r="AJ15" s="257"/>
      <c r="AK15" s="258"/>
      <c r="AL15" s="259"/>
      <c r="AM15" s="259"/>
      <c r="AN15" s="245"/>
      <c r="AO15" s="245"/>
      <c r="AP15" s="245"/>
      <c r="AQ15" s="257"/>
      <c r="AR15" s="260"/>
      <c r="AS15" s="260"/>
      <c r="AT15" s="260"/>
      <c r="AU15" s="260"/>
      <c r="AV15" s="260"/>
      <c r="AW15" s="260"/>
      <c r="AX15" s="261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55"/>
      <c r="BN15" s="55"/>
      <c r="BO15" s="55"/>
      <c r="BP15" s="167"/>
      <c r="BQ15" s="167"/>
      <c r="BR15" s="167"/>
      <c r="BS15" s="93"/>
      <c r="BT15" s="26"/>
      <c r="BU15" s="26"/>
      <c r="BV15" s="26"/>
      <c r="BW15" s="26"/>
      <c r="BX15" s="27"/>
      <c r="BZ15" s="24">
        <f t="shared" si="11"/>
        <v>0</v>
      </c>
    </row>
    <row r="16" spans="1:148" s="5" customFormat="1" ht="18.75" hidden="1" x14ac:dyDescent="0.3">
      <c r="A16" s="81">
        <v>9</v>
      </c>
      <c r="B16" s="88"/>
      <c r="C16" s="56"/>
      <c r="D16" s="57" t="s">
        <v>46</v>
      </c>
      <c r="E16" s="57"/>
      <c r="F16" s="253"/>
      <c r="G16" s="253"/>
      <c r="H16" s="253"/>
      <c r="I16" s="253"/>
      <c r="J16" s="253"/>
      <c r="K16" s="253"/>
      <c r="L16" s="253"/>
      <c r="M16" s="254"/>
      <c r="N16" s="254"/>
      <c r="O16" s="254"/>
      <c r="P16" s="254"/>
      <c r="Q16" s="254"/>
      <c r="R16" s="254"/>
      <c r="S16" s="254"/>
      <c r="T16" s="254"/>
      <c r="U16" s="255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56"/>
      <c r="AG16" s="257"/>
      <c r="AH16" s="257"/>
      <c r="AI16" s="257"/>
      <c r="AJ16" s="257"/>
      <c r="AK16" s="258"/>
      <c r="AL16" s="259"/>
      <c r="AM16" s="259"/>
      <c r="AN16" s="259"/>
      <c r="AO16" s="257"/>
      <c r="AP16" s="257"/>
      <c r="AQ16" s="257"/>
      <c r="AR16" s="260"/>
      <c r="AS16" s="260"/>
      <c r="AT16" s="260"/>
      <c r="AU16" s="260"/>
      <c r="AV16" s="260"/>
      <c r="AW16" s="260"/>
      <c r="AX16" s="261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55" t="e">
        <f t="shared" si="12"/>
        <v>#DIV/0!</v>
      </c>
      <c r="BN16" s="55" t="e">
        <f t="shared" si="2"/>
        <v>#DIV/0!</v>
      </c>
      <c r="BO16" s="55" t="e">
        <f t="shared" si="3"/>
        <v>#DIV/0!</v>
      </c>
      <c r="BP16" s="167" t="e">
        <f t="shared" si="4"/>
        <v>#DIV/0!</v>
      </c>
      <c r="BQ16" s="167" t="e">
        <f t="shared" si="5"/>
        <v>#DIV/0!</v>
      </c>
      <c r="BR16" s="167" t="e">
        <f t="shared" si="6"/>
        <v>#DIV/0!</v>
      </c>
      <c r="BS16" s="93" t="str">
        <f t="shared" si="7"/>
        <v>св</v>
      </c>
      <c r="BT16" s="26">
        <f t="shared" si="8"/>
        <v>0</v>
      </c>
      <c r="BU16" s="26">
        <f t="shared" si="9"/>
        <v>0</v>
      </c>
      <c r="BV16" s="26">
        <f t="shared" si="10"/>
        <v>0</v>
      </c>
      <c r="BW16" s="26">
        <f t="shared" si="13"/>
        <v>0</v>
      </c>
      <c r="BX16" s="27" t="e">
        <f t="shared" si="14"/>
        <v>#DIV/0!</v>
      </c>
      <c r="BZ16" s="24">
        <f t="shared" si="11"/>
        <v>0</v>
      </c>
    </row>
    <row r="17" spans="1:78" s="5" customFormat="1" ht="18.75" hidden="1" x14ac:dyDescent="0.3">
      <c r="A17" s="81">
        <v>10</v>
      </c>
      <c r="B17" s="88"/>
      <c r="C17" s="56"/>
      <c r="D17" s="57" t="s">
        <v>46</v>
      </c>
      <c r="E17" s="57"/>
      <c r="F17" s="253"/>
      <c r="G17" s="253"/>
      <c r="H17" s="253"/>
      <c r="I17" s="253"/>
      <c r="J17" s="253"/>
      <c r="K17" s="253"/>
      <c r="L17" s="253"/>
      <c r="M17" s="254"/>
      <c r="N17" s="254"/>
      <c r="O17" s="254"/>
      <c r="P17" s="254"/>
      <c r="Q17" s="254"/>
      <c r="R17" s="254"/>
      <c r="S17" s="254"/>
      <c r="T17" s="254"/>
      <c r="U17" s="255"/>
      <c r="V17" s="219"/>
      <c r="W17" s="219"/>
      <c r="X17" s="219"/>
      <c r="Y17" s="219"/>
      <c r="Z17" s="219"/>
      <c r="AA17" s="219"/>
      <c r="AB17" s="245"/>
      <c r="AC17" s="219"/>
      <c r="AD17" s="219"/>
      <c r="AE17" s="219"/>
      <c r="AF17" s="256"/>
      <c r="AG17" s="257"/>
      <c r="AH17" s="257"/>
      <c r="AI17" s="257"/>
      <c r="AJ17" s="257"/>
      <c r="AK17" s="258"/>
      <c r="AL17" s="259"/>
      <c r="AM17" s="259"/>
      <c r="AN17" s="259"/>
      <c r="AO17" s="257"/>
      <c r="AP17" s="257"/>
      <c r="AQ17" s="257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55" t="e">
        <f t="shared" si="12"/>
        <v>#DIV/0!</v>
      </c>
      <c r="BN17" s="55" t="e">
        <f t="shared" si="2"/>
        <v>#DIV/0!</v>
      </c>
      <c r="BO17" s="55" t="e">
        <f t="shared" si="3"/>
        <v>#DIV/0!</v>
      </c>
      <c r="BP17" s="167" t="e">
        <f t="shared" si="4"/>
        <v>#DIV/0!</v>
      </c>
      <c r="BQ17" s="167" t="e">
        <f t="shared" si="5"/>
        <v>#DIV/0!</v>
      </c>
      <c r="BR17" s="167" t="e">
        <f t="shared" si="6"/>
        <v>#DIV/0!</v>
      </c>
      <c r="BS17" s="93" t="str">
        <f t="shared" si="7"/>
        <v>св</v>
      </c>
      <c r="BT17" s="26">
        <f t="shared" si="8"/>
        <v>0</v>
      </c>
      <c r="BU17" s="26">
        <f t="shared" si="9"/>
        <v>0</v>
      </c>
      <c r="BV17" s="26">
        <f t="shared" si="10"/>
        <v>0</v>
      </c>
      <c r="BW17" s="26">
        <f t="shared" si="13"/>
        <v>0</v>
      </c>
      <c r="BX17" s="27" t="e">
        <f t="shared" si="14"/>
        <v>#DIV/0!</v>
      </c>
      <c r="BZ17" s="24">
        <f t="shared" si="11"/>
        <v>0</v>
      </c>
    </row>
    <row r="18" spans="1:78" ht="18.75" hidden="1" x14ac:dyDescent="0.3">
      <c r="A18" s="81">
        <v>12</v>
      </c>
      <c r="B18" s="88"/>
      <c r="C18" s="56"/>
      <c r="D18" s="57" t="s">
        <v>46</v>
      </c>
      <c r="E18" s="57"/>
      <c r="F18" s="253"/>
      <c r="G18" s="253"/>
      <c r="H18" s="253"/>
      <c r="I18" s="253"/>
      <c r="J18" s="253"/>
      <c r="K18" s="253"/>
      <c r="L18" s="253"/>
      <c r="M18" s="254"/>
      <c r="N18" s="254"/>
      <c r="O18" s="254"/>
      <c r="P18" s="254"/>
      <c r="Q18" s="254"/>
      <c r="R18" s="254"/>
      <c r="S18" s="254"/>
      <c r="T18" s="254"/>
      <c r="U18" s="255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56"/>
      <c r="AG18" s="257"/>
      <c r="AH18" s="257"/>
      <c r="AI18" s="257"/>
      <c r="AJ18" s="257"/>
      <c r="AK18" s="258"/>
      <c r="AL18" s="259"/>
      <c r="AM18" s="259"/>
      <c r="AN18" s="259"/>
      <c r="AO18" s="257"/>
      <c r="AP18" s="257"/>
      <c r="AQ18" s="257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0"/>
      <c r="BC18" s="260"/>
      <c r="BD18" s="260"/>
      <c r="BE18" s="260"/>
      <c r="BF18" s="260"/>
      <c r="BG18" s="260"/>
      <c r="BH18" s="260"/>
      <c r="BI18" s="260"/>
      <c r="BJ18" s="260"/>
      <c r="BK18" s="260"/>
      <c r="BL18" s="260"/>
      <c r="BM18" s="55" t="e">
        <f t="shared" si="12"/>
        <v>#DIV/0!</v>
      </c>
      <c r="BN18" s="55" t="e">
        <f t="shared" si="2"/>
        <v>#DIV/0!</v>
      </c>
      <c r="BO18" s="55" t="e">
        <f t="shared" si="3"/>
        <v>#DIV/0!</v>
      </c>
      <c r="BP18" s="167" t="e">
        <f t="shared" si="4"/>
        <v>#DIV/0!</v>
      </c>
      <c r="BQ18" s="167" t="e">
        <f t="shared" si="5"/>
        <v>#DIV/0!</v>
      </c>
      <c r="BR18" s="167" t="e">
        <f t="shared" si="6"/>
        <v>#DIV/0!</v>
      </c>
      <c r="BS18" s="93" t="str">
        <f t="shared" si="7"/>
        <v>св</v>
      </c>
      <c r="BT18" s="26">
        <f t="shared" si="8"/>
        <v>0</v>
      </c>
      <c r="BU18" s="26">
        <f t="shared" si="9"/>
        <v>0</v>
      </c>
      <c r="BV18" s="26">
        <f t="shared" si="10"/>
        <v>0</v>
      </c>
      <c r="BW18" s="26">
        <f t="shared" si="13"/>
        <v>0</v>
      </c>
      <c r="BX18" s="27" t="e">
        <f t="shared" si="14"/>
        <v>#DIV/0!</v>
      </c>
      <c r="BZ18" s="24">
        <f t="shared" si="11"/>
        <v>0</v>
      </c>
    </row>
    <row r="19" spans="1:78" ht="18.75" hidden="1" x14ac:dyDescent="0.3">
      <c r="A19" s="81">
        <v>13</v>
      </c>
      <c r="B19" s="88"/>
      <c r="C19" s="56"/>
      <c r="D19" s="57" t="s">
        <v>46</v>
      </c>
      <c r="E19" s="57"/>
      <c r="F19" s="253"/>
      <c r="G19" s="253"/>
      <c r="H19" s="253"/>
      <c r="I19" s="253"/>
      <c r="J19" s="253"/>
      <c r="K19" s="253"/>
      <c r="L19" s="277"/>
      <c r="M19" s="254"/>
      <c r="N19" s="254"/>
      <c r="O19" s="254"/>
      <c r="P19" s="254"/>
      <c r="Q19" s="254"/>
      <c r="R19" s="254"/>
      <c r="S19" s="254"/>
      <c r="T19" s="254"/>
      <c r="U19" s="255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56"/>
      <c r="AG19" s="257"/>
      <c r="AH19" s="257"/>
      <c r="AI19" s="257"/>
      <c r="AJ19" s="257"/>
      <c r="AK19" s="258"/>
      <c r="AL19" s="259"/>
      <c r="AM19" s="259"/>
      <c r="AN19" s="245"/>
      <c r="AO19" s="257"/>
      <c r="AP19" s="245"/>
      <c r="AQ19" s="257"/>
      <c r="AR19" s="260"/>
      <c r="AS19" s="260"/>
      <c r="AT19" s="260"/>
      <c r="AU19" s="260"/>
      <c r="AV19" s="260"/>
      <c r="AW19" s="260"/>
      <c r="AX19" s="261"/>
      <c r="AY19" s="260"/>
      <c r="AZ19" s="260"/>
      <c r="BA19" s="261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55" t="e">
        <f t="shared" si="12"/>
        <v>#DIV/0!</v>
      </c>
      <c r="BN19" s="55" t="e">
        <f t="shared" si="2"/>
        <v>#DIV/0!</v>
      </c>
      <c r="BO19" s="55" t="e">
        <f t="shared" si="3"/>
        <v>#DIV/0!</v>
      </c>
      <c r="BP19" s="167" t="e">
        <f t="shared" si="4"/>
        <v>#DIV/0!</v>
      </c>
      <c r="BQ19" s="167" t="e">
        <f t="shared" si="5"/>
        <v>#DIV/0!</v>
      </c>
      <c r="BR19" s="167" t="e">
        <f t="shared" si="6"/>
        <v>#DIV/0!</v>
      </c>
      <c r="BS19" s="93" t="str">
        <f t="shared" si="7"/>
        <v>св</v>
      </c>
      <c r="BT19" s="26">
        <f t="shared" si="8"/>
        <v>0</v>
      </c>
      <c r="BU19" s="26">
        <f t="shared" si="9"/>
        <v>0</v>
      </c>
      <c r="BV19" s="26">
        <f t="shared" si="10"/>
        <v>0</v>
      </c>
      <c r="BW19" s="26">
        <f t="shared" si="13"/>
        <v>0</v>
      </c>
      <c r="BX19" s="27" t="e">
        <f t="shared" si="14"/>
        <v>#DIV/0!</v>
      </c>
      <c r="BZ19" s="24">
        <f t="shared" si="11"/>
        <v>0</v>
      </c>
    </row>
    <row r="20" spans="1:78" s="5" customFormat="1" ht="12.75" hidden="1" customHeight="1" x14ac:dyDescent="0.25">
      <c r="C20" s="6"/>
      <c r="D20" s="6"/>
      <c r="E20" s="6"/>
      <c r="F20" s="253"/>
    </row>
    <row r="21" spans="1:78" s="5" customFormat="1" ht="12.75" customHeight="1" x14ac:dyDescent="0.2">
      <c r="C21" s="6"/>
      <c r="D21" s="6"/>
      <c r="E21" s="6"/>
    </row>
    <row r="22" spans="1:78" s="5" customFormat="1" ht="18" customHeight="1" x14ac:dyDescent="0.3">
      <c r="A22" s="35" t="s">
        <v>18</v>
      </c>
      <c r="B22" s="36"/>
      <c r="C22" s="36"/>
      <c r="D22" s="36"/>
      <c r="E22" s="36"/>
      <c r="G22" s="37"/>
      <c r="H22" s="37" t="s">
        <v>19</v>
      </c>
      <c r="I22" s="37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59"/>
      <c r="BN22" s="59"/>
      <c r="BO22" s="59"/>
      <c r="BP22" s="59"/>
      <c r="BQ22" s="59"/>
      <c r="BR22" s="59"/>
    </row>
    <row r="23" spans="1:78" s="5" customFormat="1" ht="18" customHeight="1" x14ac:dyDescent="0.3">
      <c r="A23" s="39"/>
      <c r="B23" s="40"/>
      <c r="C23" s="40"/>
      <c r="D23" s="40"/>
      <c r="E23" s="40"/>
      <c r="F23" s="37"/>
      <c r="G23" s="41"/>
      <c r="H23" s="41" t="s">
        <v>20</v>
      </c>
      <c r="I23" s="41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60"/>
      <c r="BN23" s="60"/>
      <c r="BO23" s="60"/>
      <c r="BP23" s="60"/>
      <c r="BQ23" s="60"/>
      <c r="BR23" s="60"/>
    </row>
    <row r="24" spans="1:78" ht="19.7" customHeight="1" x14ac:dyDescent="0.3">
      <c r="F24" s="41"/>
    </row>
    <row r="25" spans="1:78" ht="12.75" customHeight="1" x14ac:dyDescent="0.2"/>
    <row r="26" spans="1:78" ht="12.75" customHeight="1" x14ac:dyDescent="0.2"/>
    <row r="27" spans="1:78" ht="12.75" customHeight="1" x14ac:dyDescent="0.2"/>
    <row r="28" spans="1:78" ht="12.75" customHeight="1" x14ac:dyDescent="0.2"/>
    <row r="29" spans="1:78" ht="12.75" customHeight="1" x14ac:dyDescent="0.2"/>
    <row r="30" spans="1:78" ht="12.75" customHeight="1" x14ac:dyDescent="0.2"/>
    <row r="31" spans="1:78" s="5" customFormat="1" ht="12.75" customHeight="1" x14ac:dyDescent="0.2">
      <c r="C31" s="6"/>
      <c r="D31" s="6"/>
      <c r="E31" s="6"/>
      <c r="F31" s="1"/>
    </row>
    <row r="32" spans="1:78" s="58" customFormat="1" ht="12.75" customHeight="1" x14ac:dyDescent="0.25">
      <c r="C32" s="34"/>
      <c r="D32" s="34"/>
      <c r="E32" s="34"/>
      <c r="F32" s="5"/>
    </row>
    <row r="33" spans="2:65" s="24" customFormat="1" ht="12.75" customHeight="1" x14ac:dyDescent="0.25">
      <c r="C33" s="61"/>
      <c r="D33" s="61"/>
      <c r="E33" s="61"/>
      <c r="F33" s="58"/>
    </row>
    <row r="34" spans="2:65" s="24" customFormat="1" ht="12.75" customHeight="1" x14ac:dyDescent="0.25">
      <c r="C34" s="61"/>
      <c r="D34" s="61"/>
      <c r="E34" s="61"/>
    </row>
    <row r="35" spans="2:65" ht="12.75" customHeight="1" x14ac:dyDescent="0.25">
      <c r="F35" s="24"/>
    </row>
    <row r="36" spans="2:65" ht="12.75" customHeight="1" x14ac:dyDescent="0.2"/>
    <row r="37" spans="2:65" s="5" customFormat="1" ht="12.75" customHeight="1" x14ac:dyDescent="0.2">
      <c r="C37" s="6"/>
      <c r="D37" s="6"/>
      <c r="E37" s="6"/>
      <c r="F37" s="1"/>
    </row>
    <row r="38" spans="2:65" s="5" customFormat="1" ht="12.75" customHeight="1" x14ac:dyDescent="0.2">
      <c r="C38" s="6"/>
      <c r="D38" s="6"/>
      <c r="E38" s="6"/>
    </row>
    <row r="39" spans="2:65" s="5" customFormat="1" ht="12.75" customHeight="1" x14ac:dyDescent="0.2">
      <c r="C39" s="6"/>
      <c r="D39" s="6"/>
      <c r="E39" s="6"/>
    </row>
    <row r="40" spans="2:65" s="5" customFormat="1" ht="12.75" customHeight="1" x14ac:dyDescent="0.2">
      <c r="C40" s="6"/>
      <c r="D40" s="6"/>
      <c r="E40" s="6"/>
    </row>
    <row r="41" spans="2:65" s="5" customFormat="1" ht="12.75" customHeight="1" x14ac:dyDescent="0.2">
      <c r="C41" s="6"/>
      <c r="D41" s="6"/>
      <c r="E41" s="6"/>
    </row>
    <row r="42" spans="2:65" s="5" customFormat="1" ht="12.75" customHeight="1" x14ac:dyDescent="0.2">
      <c r="C42" s="6"/>
      <c r="D42" s="6"/>
      <c r="E42" s="6"/>
    </row>
    <row r="43" spans="2:65" s="5" customFormat="1" ht="12.75" customHeight="1" x14ac:dyDescent="0.2">
      <c r="C43" s="6"/>
      <c r="D43" s="6"/>
      <c r="E43" s="6"/>
    </row>
    <row r="44" spans="2:65" s="5" customFormat="1" ht="12.75" customHeight="1" x14ac:dyDescent="0.2">
      <c r="C44" s="6"/>
      <c r="D44" s="6"/>
      <c r="E44" s="6"/>
    </row>
    <row r="45" spans="2:65" ht="12.75" customHeight="1" x14ac:dyDescent="0.2">
      <c r="B45"/>
      <c r="C45" s="62"/>
      <c r="D45" s="62"/>
      <c r="E45" s="62"/>
      <c r="F45" s="5"/>
    </row>
    <row r="46" spans="2:65" ht="12.75" customHeight="1" x14ac:dyDescent="0.2">
      <c r="B46"/>
      <c r="C46" s="62"/>
      <c r="D46" s="62"/>
      <c r="E46" s="62"/>
    </row>
    <row r="47" spans="2:65" ht="12.75" customHeight="1" x14ac:dyDescent="0.2"/>
    <row r="48" spans="2:65" ht="12.75" customHeight="1" x14ac:dyDescent="0.2">
      <c r="BM48" s="63"/>
    </row>
    <row r="49" spans="65:65" ht="15.75" x14ac:dyDescent="0.25">
      <c r="BM49" s="24"/>
    </row>
    <row r="50" spans="65:65" ht="12.75" customHeight="1" x14ac:dyDescent="0.2"/>
    <row r="51" spans="65:65" ht="12.75" customHeight="1" x14ac:dyDescent="0.2"/>
  </sheetData>
  <mergeCells count="13">
    <mergeCell ref="BM5:BR5"/>
    <mergeCell ref="A3:D3"/>
    <mergeCell ref="BM1:BS3"/>
    <mergeCell ref="BT1:BX3"/>
    <mergeCell ref="AF2:AQ2"/>
    <mergeCell ref="BB2:BL2"/>
    <mergeCell ref="AR1:BL1"/>
    <mergeCell ref="AR2:BA2"/>
    <mergeCell ref="M2:T2"/>
    <mergeCell ref="U2:AE2"/>
    <mergeCell ref="U1:AQ1"/>
    <mergeCell ref="E2:L2"/>
    <mergeCell ref="E1:T1"/>
  </mergeCells>
  <phoneticPr fontId="43" type="noConversion"/>
  <conditionalFormatting sqref="A22:A23 C22:E23">
    <cfRule type="cellIs" dxfId="77" priority="90" stopIfTrue="1" operator="between">
      <formula>1</formula>
      <formula>3</formula>
    </cfRule>
    <cfRule type="cellIs" dxfId="76" priority="91" stopIfTrue="1" operator="between">
      <formula>10</formula>
      <formula>12</formula>
    </cfRule>
    <cfRule type="cellIs" dxfId="75" priority="92" stopIfTrue="1" operator="between">
      <formula>7</formula>
      <formula>9</formula>
    </cfRule>
  </conditionalFormatting>
  <conditionalFormatting sqref="B22:B23 F23:F24 G22:BL23">
    <cfRule type="cellIs" dxfId="74" priority="93" stopIfTrue="1" operator="equal">
      <formula>"н/з"</formula>
    </cfRule>
  </conditionalFormatting>
  <conditionalFormatting sqref="C8:D8 C4:D5 C9:C19">
    <cfRule type="cellIs" dxfId="73" priority="94" stopIfTrue="1" operator="equal">
      <formula>"К"</formula>
    </cfRule>
  </conditionalFormatting>
  <conditionalFormatting sqref="E1:E2">
    <cfRule type="cellIs" dxfId="72" priority="98" stopIfTrue="1" operator="equal">
      <formula>"н/з"</formula>
    </cfRule>
  </conditionalFormatting>
  <conditionalFormatting sqref="F16:F20 G16:BL19 E9:BL15">
    <cfRule type="cellIs" dxfId="71" priority="108" stopIfTrue="1" operator="between">
      <formula>1</formula>
      <formula>59</formula>
    </cfRule>
    <cfRule type="cellIs" dxfId="70" priority="109" stopIfTrue="1" operator="equal">
      <formula>0</formula>
    </cfRule>
  </conditionalFormatting>
  <conditionalFormatting sqref="BX9:BX19">
    <cfRule type="cellIs" dxfId="69" priority="1" operator="greaterThan">
      <formula>75</formula>
    </cfRule>
  </conditionalFormatting>
  <dataValidations count="3">
    <dataValidation type="textLength" allowBlank="1" showErrorMessage="1" errorTitle="ВНИМАНИЕ" error="Или &quot;К&quot; или смерть !!!" sqref="C11:C13 C17:C19">
      <formula1>1</formula1>
      <formula2>1</formula2>
    </dataValidation>
    <dataValidation allowBlank="1" showErrorMessage="1" errorTitle="ВНИМАНИЕ" error="Или &quot;К&quot; или смерть !!!" sqref="C8:D8">
      <formula1>0</formula1>
      <formula2>0</formula2>
    </dataValidation>
    <dataValidation allowBlank="1" showInputMessage="1" sqref="E16:E19 D9:D19"/>
  </dataValidations>
  <pageMargins left="1.18124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K36"/>
  <sheetViews>
    <sheetView topLeftCell="B1" zoomScale="55" zoomScaleNormal="55" zoomScaleSheetLayoutView="75" workbookViewId="0">
      <pane xSplit="1" topLeftCell="AC1" activePane="topRight" state="frozen"/>
      <selection activeCell="B4" sqref="B4"/>
      <selection pane="topRight" activeCell="AS36" sqref="AS36"/>
    </sheetView>
  </sheetViews>
  <sheetFormatPr defaultRowHeight="12.75" outlineLevelRow="1" x14ac:dyDescent="0.2"/>
  <cols>
    <col min="1" max="1" width="5.140625" style="1" hidden="1" customWidth="1"/>
    <col min="2" max="2" width="50.28515625" style="1" customWidth="1"/>
    <col min="3" max="3" width="5.28515625" style="2" bestFit="1" customWidth="1"/>
    <col min="4" max="4" width="19.42578125" style="2" bestFit="1" customWidth="1"/>
    <col min="5" max="5" width="7.7109375" style="1" bestFit="1" customWidth="1"/>
    <col min="6" max="9" width="7.42578125" style="1" bestFit="1" customWidth="1"/>
    <col min="10" max="11" width="9.7109375" style="1" bestFit="1" customWidth="1"/>
    <col min="12" max="43" width="9.7109375" style="1" customWidth="1"/>
    <col min="44" max="47" width="12.5703125" style="1" customWidth="1"/>
    <col min="48" max="48" width="14.7109375" style="1" customWidth="1"/>
    <col min="49" max="52" width="9.5703125" style="1" customWidth="1"/>
    <col min="53" max="53" width="10.85546875" style="1" customWidth="1"/>
    <col min="54" max="54" width="9.5703125" style="1" customWidth="1"/>
    <col min="55" max="55" width="9.28515625" style="1" customWidth="1"/>
    <col min="56" max="56" width="9.140625" style="1"/>
    <col min="57" max="59" width="9.140625" style="1" customWidth="1"/>
    <col min="60" max="61" width="9.140625" style="1"/>
    <col min="62" max="62" width="11.85546875" style="1" customWidth="1"/>
    <col min="63" max="16384" width="9.140625" style="1"/>
  </cols>
  <sheetData>
    <row r="1" spans="1:63" s="188" customFormat="1" ht="21" customHeight="1" outlineLevel="1" thickBot="1" x14ac:dyDescent="0.35">
      <c r="A1" s="187"/>
      <c r="E1" s="522" t="s">
        <v>0</v>
      </c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 t="s">
        <v>28</v>
      </c>
      <c r="T1" s="523"/>
      <c r="U1" s="523"/>
      <c r="V1" s="523"/>
      <c r="W1" s="523"/>
      <c r="X1" s="523"/>
      <c r="Y1" s="523"/>
      <c r="Z1" s="523"/>
      <c r="AA1" s="523"/>
      <c r="AB1" s="523"/>
      <c r="AC1" s="523"/>
      <c r="AD1" s="523"/>
      <c r="AE1" s="523"/>
      <c r="AF1" s="523"/>
      <c r="AG1" s="523"/>
      <c r="AH1" s="523"/>
      <c r="AI1" s="523"/>
      <c r="AJ1" s="523"/>
      <c r="AK1" s="523"/>
      <c r="AL1" s="523"/>
      <c r="AM1" s="523"/>
      <c r="AN1" s="523"/>
      <c r="AO1" s="523"/>
      <c r="AP1" s="523"/>
      <c r="AQ1" s="523"/>
      <c r="AR1" s="503" t="s">
        <v>32</v>
      </c>
      <c r="AS1" s="503"/>
      <c r="AT1" s="503"/>
      <c r="AU1" s="503"/>
      <c r="AV1" s="504"/>
      <c r="AW1" s="509" t="s">
        <v>33</v>
      </c>
      <c r="AX1" s="510"/>
      <c r="AY1" s="510"/>
      <c r="AZ1" s="510"/>
      <c r="BA1" s="511"/>
    </row>
    <row r="2" spans="1:63" s="188" customFormat="1" ht="19.5" customHeight="1" outlineLevel="1" thickBot="1" x14ac:dyDescent="0.35">
      <c r="A2" s="187"/>
      <c r="E2" s="518" t="s">
        <v>41</v>
      </c>
      <c r="F2" s="519"/>
      <c r="G2" s="519"/>
      <c r="H2" s="519"/>
      <c r="I2" s="519"/>
      <c r="J2" s="519"/>
      <c r="K2" s="519"/>
      <c r="L2" s="519"/>
      <c r="M2" s="520" t="s">
        <v>42</v>
      </c>
      <c r="N2" s="521"/>
      <c r="O2" s="521"/>
      <c r="P2" s="521"/>
      <c r="Q2" s="521"/>
      <c r="R2" s="521"/>
      <c r="S2" s="520" t="s">
        <v>62</v>
      </c>
      <c r="T2" s="521"/>
      <c r="U2" s="521"/>
      <c r="V2" s="521"/>
      <c r="W2" s="521"/>
      <c r="X2" s="521"/>
      <c r="Y2" s="524"/>
      <c r="Z2" s="520" t="s">
        <v>63</v>
      </c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4"/>
      <c r="AR2" s="505"/>
      <c r="AS2" s="505"/>
      <c r="AT2" s="505"/>
      <c r="AU2" s="505"/>
      <c r="AV2" s="506"/>
      <c r="AW2" s="512"/>
      <c r="AX2" s="513"/>
      <c r="AY2" s="513"/>
      <c r="AZ2" s="513"/>
      <c r="BA2" s="514"/>
    </row>
    <row r="3" spans="1:63" s="188" customFormat="1" ht="174" customHeight="1" outlineLevel="1" thickBot="1" x14ac:dyDescent="0.25">
      <c r="A3" s="455" t="s">
        <v>29</v>
      </c>
      <c r="B3" s="456"/>
      <c r="C3" s="456"/>
      <c r="D3" s="502"/>
      <c r="E3" s="189"/>
      <c r="F3" s="189"/>
      <c r="G3" s="189"/>
      <c r="H3" s="189"/>
      <c r="I3" s="189"/>
      <c r="J3" s="189"/>
      <c r="K3" s="189"/>
      <c r="L3" s="18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50"/>
      <c r="AH3" s="350"/>
      <c r="AI3" s="350"/>
      <c r="AJ3" s="350"/>
      <c r="AK3" s="350"/>
      <c r="AL3" s="350"/>
      <c r="AM3" s="350"/>
      <c r="AN3" s="350"/>
      <c r="AO3" s="350"/>
      <c r="AP3" s="350"/>
      <c r="AQ3" s="350"/>
      <c r="AR3" s="507"/>
      <c r="AS3" s="507"/>
      <c r="AT3" s="507"/>
      <c r="AU3" s="507"/>
      <c r="AV3" s="508"/>
      <c r="AW3" s="515"/>
      <c r="AX3" s="516"/>
      <c r="AY3" s="516"/>
      <c r="AZ3" s="516"/>
      <c r="BA3" s="517"/>
    </row>
    <row r="4" spans="1:63" s="14" customFormat="1" ht="337.5" customHeight="1" thickBot="1" x14ac:dyDescent="0.35">
      <c r="A4" s="113" t="s">
        <v>2</v>
      </c>
      <c r="B4" s="147" t="s">
        <v>3</v>
      </c>
      <c r="C4" s="115" t="s">
        <v>4</v>
      </c>
      <c r="D4" s="115" t="s">
        <v>5</v>
      </c>
      <c r="E4" s="101" t="s">
        <v>110</v>
      </c>
      <c r="F4" s="101" t="s">
        <v>111</v>
      </c>
      <c r="G4" s="101" t="s">
        <v>112</v>
      </c>
      <c r="H4" s="101" t="s">
        <v>113</v>
      </c>
      <c r="I4" s="101" t="s">
        <v>114</v>
      </c>
      <c r="J4" s="208" t="s">
        <v>45</v>
      </c>
      <c r="K4" s="208" t="s">
        <v>115</v>
      </c>
      <c r="L4" s="209" t="s">
        <v>116</v>
      </c>
      <c r="M4" s="101" t="s">
        <v>117</v>
      </c>
      <c r="N4" s="101" t="s">
        <v>118</v>
      </c>
      <c r="O4" s="101" t="s">
        <v>60</v>
      </c>
      <c r="P4" s="209" t="s">
        <v>119</v>
      </c>
      <c r="Q4" s="209" t="s">
        <v>120</v>
      </c>
      <c r="R4" s="209" t="s">
        <v>61</v>
      </c>
      <c r="S4" s="101" t="s">
        <v>174</v>
      </c>
      <c r="T4" s="101" t="s">
        <v>175</v>
      </c>
      <c r="U4" s="101" t="s">
        <v>176</v>
      </c>
      <c r="V4" s="101" t="s">
        <v>177</v>
      </c>
      <c r="W4" s="209" t="s">
        <v>178</v>
      </c>
      <c r="X4" s="209" t="s">
        <v>179</v>
      </c>
      <c r="Y4" s="209" t="s">
        <v>180</v>
      </c>
      <c r="Z4" s="101"/>
      <c r="AA4" s="101"/>
      <c r="AB4" s="101" t="s">
        <v>188</v>
      </c>
      <c r="AC4" s="101" t="s">
        <v>189</v>
      </c>
      <c r="AD4" s="101" t="s">
        <v>190</v>
      </c>
      <c r="AE4" s="209" t="s">
        <v>191</v>
      </c>
      <c r="AF4" s="345" t="s">
        <v>192</v>
      </c>
      <c r="AG4" s="352" t="s">
        <v>195</v>
      </c>
      <c r="AH4" s="353" t="s">
        <v>196</v>
      </c>
      <c r="AI4" s="353" t="s">
        <v>197</v>
      </c>
      <c r="AJ4" s="353" t="s">
        <v>198</v>
      </c>
      <c r="AK4" s="353" t="s">
        <v>199</v>
      </c>
      <c r="AL4" s="353" t="s">
        <v>200</v>
      </c>
      <c r="AM4" s="353" t="s">
        <v>201</v>
      </c>
      <c r="AN4" s="353" t="s">
        <v>202</v>
      </c>
      <c r="AO4" s="353" t="s">
        <v>203</v>
      </c>
      <c r="AP4" s="353" t="s">
        <v>204</v>
      </c>
      <c r="AQ4" s="354" t="s">
        <v>205</v>
      </c>
      <c r="AR4" s="12" t="s">
        <v>38</v>
      </c>
      <c r="AS4" s="12" t="s">
        <v>39</v>
      </c>
      <c r="AT4" s="12" t="s">
        <v>64</v>
      </c>
      <c r="AU4" s="12" t="s">
        <v>65</v>
      </c>
      <c r="AV4" s="13" t="s">
        <v>7</v>
      </c>
      <c r="AW4" s="120" t="s">
        <v>8</v>
      </c>
      <c r="AX4" s="120" t="s">
        <v>9</v>
      </c>
      <c r="AY4" s="120" t="s">
        <v>10</v>
      </c>
      <c r="AZ4" s="120" t="s">
        <v>11</v>
      </c>
      <c r="BA4" s="120" t="s">
        <v>12</v>
      </c>
    </row>
    <row r="5" spans="1:63" s="14" customFormat="1" ht="38.25" customHeight="1" thickBot="1" x14ac:dyDescent="0.35">
      <c r="A5" s="15"/>
      <c r="B5" s="16" t="s">
        <v>13</v>
      </c>
      <c r="C5" s="15"/>
      <c r="D5" s="15"/>
      <c r="E5" s="191"/>
      <c r="F5" s="191"/>
      <c r="G5" s="191"/>
      <c r="H5" s="191"/>
      <c r="I5" s="191"/>
      <c r="J5" s="191"/>
      <c r="K5" s="192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346"/>
      <c r="AG5" s="355"/>
      <c r="AH5" s="193"/>
      <c r="AI5" s="193"/>
      <c r="AJ5" s="193"/>
      <c r="AK5" s="193"/>
      <c r="AL5" s="193"/>
      <c r="AM5" s="193"/>
      <c r="AN5" s="193"/>
      <c r="AO5" s="193"/>
      <c r="AP5" s="193"/>
      <c r="AQ5" s="356"/>
      <c r="AR5" s="205"/>
      <c r="AS5" s="246"/>
      <c r="AT5" s="246"/>
      <c r="AU5" s="246"/>
      <c r="AV5" s="194"/>
      <c r="AW5" s="20"/>
      <c r="AX5" s="20"/>
      <c r="AY5" s="20"/>
      <c r="AZ5" s="20"/>
      <c r="BA5" s="20"/>
    </row>
    <row r="6" spans="1:63" s="14" customFormat="1" ht="21" hidden="1" thickBot="1" x14ac:dyDescent="0.35">
      <c r="A6" s="195"/>
      <c r="B6" s="195" t="s">
        <v>31</v>
      </c>
      <c r="C6" s="195"/>
      <c r="D6" s="195"/>
      <c r="E6" s="206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347"/>
      <c r="AG6" s="357"/>
      <c r="AH6" s="195"/>
      <c r="AI6" s="195"/>
      <c r="AJ6" s="195"/>
      <c r="AK6" s="195"/>
      <c r="AL6" s="195"/>
      <c r="AM6" s="195"/>
      <c r="AN6" s="195"/>
      <c r="AO6" s="195"/>
      <c r="AP6" s="195"/>
      <c r="AQ6" s="358"/>
      <c r="AR6" s="196"/>
      <c r="AS6" s="196"/>
      <c r="AT6" s="196"/>
      <c r="AU6" s="196"/>
      <c r="AV6" s="195"/>
      <c r="AW6" s="20"/>
      <c r="AX6" s="20"/>
      <c r="AY6" s="20"/>
      <c r="AZ6" s="20"/>
      <c r="BA6" s="20"/>
    </row>
    <row r="7" spans="1:63" s="21" customFormat="1" ht="16.5" thickBot="1" x14ac:dyDescent="0.3">
      <c r="A7" s="22"/>
      <c r="B7" s="197" t="s">
        <v>16</v>
      </c>
      <c r="C7" s="71"/>
      <c r="D7" s="71"/>
      <c r="E7" s="171">
        <f t="shared" ref="E7:O7" si="0">AVERAGE(E8:E30)</f>
        <v>89.4</v>
      </c>
      <c r="F7" s="171">
        <f t="shared" si="0"/>
        <v>94.4</v>
      </c>
      <c r="G7" s="171">
        <f t="shared" si="0"/>
        <v>81.400000000000006</v>
      </c>
      <c r="H7" s="171">
        <f t="shared" si="0"/>
        <v>88.2</v>
      </c>
      <c r="I7" s="171">
        <f t="shared" si="0"/>
        <v>81.400000000000006</v>
      </c>
      <c r="J7" s="171">
        <f t="shared" si="0"/>
        <v>89</v>
      </c>
      <c r="K7" s="171">
        <f t="shared" si="0"/>
        <v>88.6</v>
      </c>
      <c r="L7" s="171">
        <f t="shared" si="0"/>
        <v>90.2</v>
      </c>
      <c r="M7" s="171">
        <f t="shared" si="0"/>
        <v>84</v>
      </c>
      <c r="N7" s="171">
        <f t="shared" si="0"/>
        <v>84.8</v>
      </c>
      <c r="O7" s="171">
        <f t="shared" si="0"/>
        <v>91</v>
      </c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348"/>
      <c r="AG7" s="359"/>
      <c r="AH7" s="171"/>
      <c r="AI7" s="171"/>
      <c r="AJ7" s="171"/>
      <c r="AK7" s="171"/>
      <c r="AL7" s="171"/>
      <c r="AM7" s="171"/>
      <c r="AN7" s="171"/>
      <c r="AO7" s="171"/>
      <c r="AP7" s="171"/>
      <c r="AQ7" s="360" t="e">
        <f>AVERAGE(AQ8:AQ30)</f>
        <v>#DIV/0!</v>
      </c>
      <c r="AR7" s="349" t="e">
        <f>AVERAGE(AR8:AR30)</f>
        <v>#DIV/0!</v>
      </c>
      <c r="AS7" s="171" t="e">
        <f>AVERAGE(AS8:AS30)</f>
        <v>#DIV/0!</v>
      </c>
      <c r="AT7" s="171"/>
      <c r="AU7" s="171"/>
      <c r="AV7" s="171" t="e">
        <f>AVERAGE(AV8:AV30)</f>
        <v>#DIV/0!</v>
      </c>
      <c r="AW7" s="20"/>
      <c r="AX7" s="20"/>
      <c r="AY7" s="20"/>
      <c r="AZ7" s="20"/>
      <c r="BA7" s="20"/>
      <c r="BC7" s="341">
        <f>COUNTIF(D8:AQ8,"&gt;=90")/COUNT(D8:AQ8)*100</f>
        <v>92</v>
      </c>
      <c r="BD7" s="341">
        <f>(COUNTIF(D8:AQ8,"&gt;=82")-COUNTIF(D8:AQ8,"&gt;=90"))/(COUNT(D8:AQ8))*100</f>
        <v>4</v>
      </c>
      <c r="BE7" s="341">
        <f>(COUNTIF(D8:AQ8,"&gt;=74")-COUNTIF(D8:AQ8,"&gt;=82"))/(COUNT(D8:AQ8))*100</f>
        <v>4</v>
      </c>
      <c r="BF7" s="341">
        <f>(COUNTIF(D8:AQ8,"&gt;=64")-COUNTIF(D8:AQ8,"&gt;=74"))/(COUNT(D8:AQ8))*100</f>
        <v>0</v>
      </c>
      <c r="BG7" s="341">
        <f>(COUNTIF(D8:AQ8,"&gt;=60")-COUNTIF(D8:AQ8,"&gt;=64"))/(COUNT(D8:AQ8))*100</f>
        <v>0</v>
      </c>
      <c r="BH7" s="24"/>
      <c r="BI7" s="24">
        <f>AW8/$AZ8</f>
        <v>0.92</v>
      </c>
      <c r="BJ7" s="24">
        <f t="shared" ref="BJ7:BK7" si="1">AX8/$AZ8</f>
        <v>0.08</v>
      </c>
      <c r="BK7" s="24">
        <f t="shared" si="1"/>
        <v>0</v>
      </c>
    </row>
    <row r="8" spans="1:63" s="24" customFormat="1" ht="18" customHeight="1" x14ac:dyDescent="0.3">
      <c r="A8" s="198">
        <v>2</v>
      </c>
      <c r="B8" s="199" t="s">
        <v>104</v>
      </c>
      <c r="C8" s="200"/>
      <c r="D8" s="201" t="s">
        <v>109</v>
      </c>
      <c r="E8" s="202">
        <v>97</v>
      </c>
      <c r="F8" s="202">
        <v>99</v>
      </c>
      <c r="G8" s="202">
        <v>95</v>
      </c>
      <c r="H8" s="202">
        <v>95</v>
      </c>
      <c r="I8" s="202">
        <v>97</v>
      </c>
      <c r="J8" s="202">
        <v>95</v>
      </c>
      <c r="K8" s="202">
        <v>94</v>
      </c>
      <c r="L8" s="202">
        <v>95</v>
      </c>
      <c r="M8" s="202">
        <v>98</v>
      </c>
      <c r="N8" s="202">
        <v>93</v>
      </c>
      <c r="O8" s="202">
        <v>95</v>
      </c>
      <c r="P8" s="202">
        <v>99</v>
      </c>
      <c r="Q8" s="202">
        <v>90</v>
      </c>
      <c r="R8" s="202">
        <v>92</v>
      </c>
      <c r="S8" s="202">
        <v>75</v>
      </c>
      <c r="T8" s="202">
        <v>97</v>
      </c>
      <c r="U8" s="202">
        <v>90</v>
      </c>
      <c r="V8" s="202">
        <v>92</v>
      </c>
      <c r="W8" s="202">
        <v>98</v>
      </c>
      <c r="X8" s="202">
        <v>86</v>
      </c>
      <c r="Y8" s="202">
        <v>90</v>
      </c>
      <c r="Z8" s="202"/>
      <c r="AA8" s="202"/>
      <c r="AB8" s="340">
        <v>99</v>
      </c>
      <c r="AC8" s="340">
        <v>95</v>
      </c>
      <c r="AD8" s="340">
        <v>100</v>
      </c>
      <c r="AE8" s="340">
        <v>100</v>
      </c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65"/>
      <c r="AR8" s="55">
        <f t="shared" ref="AR8:AR29" si="2">IF(COUNTIF(E8:L8,"&gt;59")=COUNTA(E8:L8),(IF(COUNTA(E8:L8&gt;0),SUM(E8:L8)/COUNT(E8:L8),"св")),"Нет п/оц.")</f>
        <v>95.875</v>
      </c>
      <c r="AS8" s="55">
        <f t="shared" ref="AS8:AS29" si="3">IF(COUNTIF(M8:R8,"&gt;59")=COUNTA(M8:R8),(IF(COUNTA(M8:R8&gt;0),SUM(M8:R8)/COUNT(M8:R8),"св")),"Нет п/оц.")</f>
        <v>94.5</v>
      </c>
      <c r="AT8" s="55">
        <f t="shared" ref="AT8:AT29" si="4">IF(COUNTIF(S8:Y8,"&gt;59")=COUNTA(S8:Y8),(IF(COUNTA(S8:Y8&gt;0),SUM(S8:Y8)/COUNT(S8:Y8),"св")),"Нет п/оц.")</f>
        <v>89.714285714285708</v>
      </c>
      <c r="AU8" s="55">
        <f t="shared" ref="AU8:AU29" si="5">IF(COUNTIF(Z8:AQ8,"&gt;59")=COUNTA(Z8:AQ8),(IF(COUNTA(Z8:AQ8&gt;0),SUM(Z8:AQ8)/COUNT(Z8:AQ8),"св")),"Нет п/оц.")</f>
        <v>98.5</v>
      </c>
      <c r="AV8" s="203">
        <f t="shared" ref="AV8:AV29" si="6">IF(COUNTIF(E8:AQ8,"&gt;59")=COUNTA(E8:AQ8),(IF(COUNTA(E8:AQ8&gt;0),SUM(E8:AQ8)/COUNT(E8:AQ8),"св")),"Нет п/оц.")</f>
        <v>94.24</v>
      </c>
      <c r="AW8" s="26">
        <f t="shared" ref="AW8:AW29" si="7">COUNTIF(E8:AQ8,"&gt;=90")</f>
        <v>23</v>
      </c>
      <c r="AX8" s="26">
        <f t="shared" ref="AX8:AX29" si="8">COUNTIFS(E8:AQ8,"&gt;=74",E8:AQ8,"&lt;90")</f>
        <v>2</v>
      </c>
      <c r="AY8" s="26">
        <f t="shared" ref="AY8:AY29" si="9">COUNTIFS(E8:AQ8,"&gt;=60",E8:AQ8,"&lt;74")</f>
        <v>0</v>
      </c>
      <c r="AZ8" s="26">
        <f t="shared" ref="AZ8:AZ11" si="10">AY8+AX8+AW8</f>
        <v>25</v>
      </c>
      <c r="BA8" s="27">
        <f t="shared" ref="BA8:BA11" si="11">AW8/AZ8*100</f>
        <v>92</v>
      </c>
      <c r="BC8" s="341">
        <f t="shared" ref="BC8:BC11" si="12">COUNTIF(D9:AQ9,"&gt;=90")/COUNT(D9:AQ9)*100</f>
        <v>76</v>
      </c>
      <c r="BD8" s="341">
        <f t="shared" ref="BD8:BD11" si="13">(COUNTIF(D9:AQ9,"&gt;=82")-COUNTIF(D9:AQ9,"&gt;=90"))/(COUNT(D9:AQ9))*100</f>
        <v>24</v>
      </c>
      <c r="BE8" s="341">
        <f t="shared" ref="BE8:BE11" si="14">(COUNTIF(D9:AQ9,"&gt;=74")-COUNTIF(D9:AQ9,"&gt;=82"))/(COUNT(D9:AQ9))*100</f>
        <v>0</v>
      </c>
      <c r="BF8" s="341">
        <f t="shared" ref="BF8:BF11" si="15">(COUNTIF(D9:AQ9,"&gt;=64")-COUNTIF(D9:AQ9,"&gt;=74"))/(COUNT(D9:AQ9))*100</f>
        <v>0</v>
      </c>
      <c r="BG8" s="341">
        <f t="shared" ref="BG8:BG11" si="16">(COUNTIF(D9:AQ9,"&gt;=60")-COUNTIF(D9:AQ9,"&gt;=64"))/(COUNT(D9:AQ9))*100</f>
        <v>0</v>
      </c>
      <c r="BI8" s="24">
        <f t="shared" ref="BI8:BI11" si="17">AW9/$AZ9</f>
        <v>0.76</v>
      </c>
      <c r="BJ8" s="24">
        <f t="shared" ref="BJ8:BJ11" si="18">AX9/$AZ9</f>
        <v>0.24</v>
      </c>
      <c r="BK8" s="24">
        <f t="shared" ref="BK8:BK11" si="19">AY9/$AZ9</f>
        <v>0</v>
      </c>
    </row>
    <row r="9" spans="1:63" s="24" customFormat="1" ht="18" customHeight="1" x14ac:dyDescent="0.3">
      <c r="A9" s="198">
        <v>3</v>
      </c>
      <c r="B9" s="199" t="s">
        <v>105</v>
      </c>
      <c r="C9" s="200"/>
      <c r="D9" s="201" t="s">
        <v>109</v>
      </c>
      <c r="E9" s="202">
        <v>97</v>
      </c>
      <c r="F9" s="202">
        <v>97</v>
      </c>
      <c r="G9" s="202">
        <v>88</v>
      </c>
      <c r="H9" s="202">
        <v>95</v>
      </c>
      <c r="I9" s="202">
        <v>90</v>
      </c>
      <c r="J9" s="202">
        <v>95</v>
      </c>
      <c r="K9" s="202">
        <v>90</v>
      </c>
      <c r="L9" s="202">
        <v>96</v>
      </c>
      <c r="M9" s="202">
        <v>90</v>
      </c>
      <c r="N9" s="202">
        <v>90</v>
      </c>
      <c r="O9" s="202">
        <v>95</v>
      </c>
      <c r="P9" s="202">
        <v>90</v>
      </c>
      <c r="Q9" s="202">
        <v>90</v>
      </c>
      <c r="R9" s="202">
        <v>85</v>
      </c>
      <c r="S9" s="202">
        <v>83</v>
      </c>
      <c r="T9" s="202">
        <v>92</v>
      </c>
      <c r="U9" s="202">
        <v>90</v>
      </c>
      <c r="V9" s="202">
        <v>90</v>
      </c>
      <c r="W9" s="202">
        <v>94</v>
      </c>
      <c r="X9" s="202">
        <v>88</v>
      </c>
      <c r="Y9" s="202">
        <v>82</v>
      </c>
      <c r="Z9" s="202"/>
      <c r="AA9" s="202"/>
      <c r="AB9" s="340">
        <v>88</v>
      </c>
      <c r="AC9" s="340">
        <v>90</v>
      </c>
      <c r="AD9" s="340">
        <v>90</v>
      </c>
      <c r="AE9" s="340">
        <v>95</v>
      </c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65"/>
      <c r="AR9" s="55">
        <f t="shared" si="2"/>
        <v>93.5</v>
      </c>
      <c r="AS9" s="55">
        <f t="shared" si="3"/>
        <v>90</v>
      </c>
      <c r="AT9" s="55">
        <f t="shared" si="4"/>
        <v>88.428571428571431</v>
      </c>
      <c r="AU9" s="55">
        <f t="shared" si="5"/>
        <v>90.75</v>
      </c>
      <c r="AV9" s="203">
        <f t="shared" si="6"/>
        <v>90.8</v>
      </c>
      <c r="AW9" s="26">
        <f t="shared" si="7"/>
        <v>19</v>
      </c>
      <c r="AX9" s="26">
        <f t="shared" si="8"/>
        <v>6</v>
      </c>
      <c r="AY9" s="26">
        <f t="shared" si="9"/>
        <v>0</v>
      </c>
      <c r="AZ9" s="26">
        <f t="shared" si="10"/>
        <v>25</v>
      </c>
      <c r="BA9" s="27">
        <f t="shared" si="11"/>
        <v>76</v>
      </c>
      <c r="BC9" s="341">
        <f t="shared" si="12"/>
        <v>80</v>
      </c>
      <c r="BD9" s="341">
        <f t="shared" si="13"/>
        <v>8</v>
      </c>
      <c r="BE9" s="341">
        <f t="shared" si="14"/>
        <v>12</v>
      </c>
      <c r="BF9" s="341">
        <f t="shared" si="15"/>
        <v>0</v>
      </c>
      <c r="BG9" s="341">
        <f t="shared" si="16"/>
        <v>0</v>
      </c>
      <c r="BI9" s="24">
        <f t="shared" si="17"/>
        <v>0.8</v>
      </c>
      <c r="BJ9" s="24">
        <f t="shared" si="18"/>
        <v>0.2</v>
      </c>
      <c r="BK9" s="24">
        <f t="shared" si="19"/>
        <v>0</v>
      </c>
    </row>
    <row r="10" spans="1:63" s="74" customFormat="1" ht="18" customHeight="1" x14ac:dyDescent="0.3">
      <c r="A10" s="198">
        <v>5</v>
      </c>
      <c r="B10" s="199" t="s">
        <v>106</v>
      </c>
      <c r="C10" s="200"/>
      <c r="D10" s="201" t="s">
        <v>109</v>
      </c>
      <c r="E10" s="202">
        <v>90</v>
      </c>
      <c r="F10" s="202">
        <v>98</v>
      </c>
      <c r="G10" s="202">
        <v>81</v>
      </c>
      <c r="H10" s="202">
        <v>85</v>
      </c>
      <c r="I10" s="202">
        <v>95</v>
      </c>
      <c r="J10" s="202">
        <v>95</v>
      </c>
      <c r="K10" s="202">
        <v>96</v>
      </c>
      <c r="L10" s="202">
        <v>95</v>
      </c>
      <c r="M10" s="202">
        <v>98</v>
      </c>
      <c r="N10" s="202">
        <v>93</v>
      </c>
      <c r="O10" s="202">
        <v>95</v>
      </c>
      <c r="P10" s="202">
        <v>99</v>
      </c>
      <c r="Q10" s="202">
        <v>95</v>
      </c>
      <c r="R10" s="202">
        <v>90</v>
      </c>
      <c r="S10" s="202">
        <v>74</v>
      </c>
      <c r="T10" s="202">
        <v>97</v>
      </c>
      <c r="U10" s="202">
        <v>78</v>
      </c>
      <c r="V10" s="202">
        <v>91</v>
      </c>
      <c r="W10" s="202">
        <v>92</v>
      </c>
      <c r="X10" s="202">
        <v>87</v>
      </c>
      <c r="Y10" s="202">
        <v>90</v>
      </c>
      <c r="Z10" s="202"/>
      <c r="AA10" s="202"/>
      <c r="AB10" s="340">
        <v>94</v>
      </c>
      <c r="AC10" s="340">
        <v>95</v>
      </c>
      <c r="AD10" s="340">
        <v>97</v>
      </c>
      <c r="AE10" s="340">
        <v>100</v>
      </c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65"/>
      <c r="AR10" s="55">
        <f t="shared" si="2"/>
        <v>91.875</v>
      </c>
      <c r="AS10" s="55">
        <f t="shared" si="3"/>
        <v>95</v>
      </c>
      <c r="AT10" s="55">
        <f t="shared" si="4"/>
        <v>87</v>
      </c>
      <c r="AU10" s="55">
        <f t="shared" si="5"/>
        <v>96.5</v>
      </c>
      <c r="AV10" s="203">
        <f t="shared" si="6"/>
        <v>92</v>
      </c>
      <c r="AW10" s="26">
        <f t="shared" si="7"/>
        <v>20</v>
      </c>
      <c r="AX10" s="26">
        <f t="shared" si="8"/>
        <v>5</v>
      </c>
      <c r="AY10" s="26">
        <f t="shared" si="9"/>
        <v>0</v>
      </c>
      <c r="AZ10" s="26">
        <f t="shared" si="10"/>
        <v>25</v>
      </c>
      <c r="BA10" s="27">
        <f t="shared" si="11"/>
        <v>80</v>
      </c>
      <c r="BC10" s="341">
        <f t="shared" si="12"/>
        <v>52</v>
      </c>
      <c r="BD10" s="341">
        <f t="shared" si="13"/>
        <v>8</v>
      </c>
      <c r="BE10" s="341">
        <f t="shared" si="14"/>
        <v>24</v>
      </c>
      <c r="BF10" s="341">
        <f t="shared" si="15"/>
        <v>12</v>
      </c>
      <c r="BG10" s="341">
        <f t="shared" si="16"/>
        <v>4</v>
      </c>
      <c r="BH10" s="24"/>
      <c r="BI10" s="24">
        <f t="shared" si="17"/>
        <v>0.52</v>
      </c>
      <c r="BJ10" s="24">
        <f t="shared" si="18"/>
        <v>0.32</v>
      </c>
      <c r="BK10" s="24">
        <f t="shared" si="19"/>
        <v>0.16</v>
      </c>
    </row>
    <row r="11" spans="1:63" ht="18" customHeight="1" x14ac:dyDescent="0.3">
      <c r="A11" s="198">
        <v>6</v>
      </c>
      <c r="B11" s="199" t="s">
        <v>107</v>
      </c>
      <c r="C11" s="204"/>
      <c r="D11" s="201" t="s">
        <v>109</v>
      </c>
      <c r="E11" s="202">
        <v>96</v>
      </c>
      <c r="F11" s="202">
        <v>98</v>
      </c>
      <c r="G11" s="202">
        <v>83</v>
      </c>
      <c r="H11" s="202">
        <v>96</v>
      </c>
      <c r="I11" s="202">
        <v>61</v>
      </c>
      <c r="J11" s="202">
        <v>95</v>
      </c>
      <c r="K11" s="202">
        <v>90</v>
      </c>
      <c r="L11" s="202">
        <v>95</v>
      </c>
      <c r="M11" s="202">
        <v>74</v>
      </c>
      <c r="N11" s="202">
        <v>74</v>
      </c>
      <c r="O11" s="202">
        <v>95</v>
      </c>
      <c r="P11" s="202">
        <v>81</v>
      </c>
      <c r="Q11" s="202">
        <v>93</v>
      </c>
      <c r="R11" s="202">
        <v>66</v>
      </c>
      <c r="S11" s="202">
        <v>65</v>
      </c>
      <c r="T11" s="202">
        <v>92</v>
      </c>
      <c r="U11" s="202">
        <v>90</v>
      </c>
      <c r="V11" s="202">
        <v>75</v>
      </c>
      <c r="W11" s="202">
        <v>94</v>
      </c>
      <c r="X11" s="202">
        <v>80</v>
      </c>
      <c r="Y11" s="202">
        <v>76</v>
      </c>
      <c r="Z11" s="202"/>
      <c r="AA11" s="202"/>
      <c r="AB11" s="340">
        <v>88</v>
      </c>
      <c r="AC11" s="340">
        <v>65</v>
      </c>
      <c r="AD11" s="340">
        <v>100</v>
      </c>
      <c r="AE11" s="340">
        <v>100</v>
      </c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65"/>
      <c r="AR11" s="55">
        <f t="shared" si="2"/>
        <v>89.25</v>
      </c>
      <c r="AS11" s="55">
        <f t="shared" si="3"/>
        <v>80.5</v>
      </c>
      <c r="AT11" s="55">
        <f t="shared" si="4"/>
        <v>81.714285714285708</v>
      </c>
      <c r="AU11" s="55">
        <f t="shared" si="5"/>
        <v>88.25</v>
      </c>
      <c r="AV11" s="203">
        <f t="shared" si="6"/>
        <v>84.88</v>
      </c>
      <c r="AW11" s="26">
        <f t="shared" si="7"/>
        <v>13</v>
      </c>
      <c r="AX11" s="26">
        <f t="shared" si="8"/>
        <v>8</v>
      </c>
      <c r="AY11" s="26">
        <f t="shared" si="9"/>
        <v>4</v>
      </c>
      <c r="AZ11" s="26">
        <f t="shared" si="10"/>
        <v>25</v>
      </c>
      <c r="BA11" s="27">
        <f t="shared" si="11"/>
        <v>52</v>
      </c>
      <c r="BC11" s="341">
        <f t="shared" si="12"/>
        <v>8</v>
      </c>
      <c r="BD11" s="341">
        <f t="shared" si="13"/>
        <v>0</v>
      </c>
      <c r="BE11" s="341">
        <f t="shared" si="14"/>
        <v>32</v>
      </c>
      <c r="BF11" s="341">
        <f t="shared" si="15"/>
        <v>28.000000000000004</v>
      </c>
      <c r="BG11" s="341">
        <f t="shared" si="16"/>
        <v>32</v>
      </c>
      <c r="BH11" s="24"/>
      <c r="BI11" s="24">
        <f t="shared" si="17"/>
        <v>0.08</v>
      </c>
      <c r="BJ11" s="24">
        <f t="shared" si="18"/>
        <v>0.32</v>
      </c>
      <c r="BK11" s="24">
        <f t="shared" si="19"/>
        <v>0.6</v>
      </c>
    </row>
    <row r="12" spans="1:63" ht="18" customHeight="1" thickBot="1" x14ac:dyDescent="0.35">
      <c r="A12" s="198"/>
      <c r="B12" s="199" t="s">
        <v>108</v>
      </c>
      <c r="C12" s="204"/>
      <c r="D12" s="201" t="s">
        <v>109</v>
      </c>
      <c r="E12" s="202">
        <v>67</v>
      </c>
      <c r="F12" s="202">
        <v>80</v>
      </c>
      <c r="G12" s="202">
        <v>60</v>
      </c>
      <c r="H12" s="202">
        <v>70</v>
      </c>
      <c r="I12" s="202">
        <v>64</v>
      </c>
      <c r="J12" s="202">
        <v>65</v>
      </c>
      <c r="K12" s="202">
        <v>73</v>
      </c>
      <c r="L12" s="202">
        <v>70</v>
      </c>
      <c r="M12" s="202">
        <v>60</v>
      </c>
      <c r="N12" s="202">
        <v>74</v>
      </c>
      <c r="O12" s="202">
        <v>75</v>
      </c>
      <c r="P12" s="202">
        <v>78</v>
      </c>
      <c r="Q12" s="202">
        <v>78</v>
      </c>
      <c r="R12" s="202">
        <v>74</v>
      </c>
      <c r="S12" s="202">
        <v>61</v>
      </c>
      <c r="T12" s="202">
        <v>60</v>
      </c>
      <c r="U12" s="202">
        <v>62</v>
      </c>
      <c r="V12" s="202">
        <v>60</v>
      </c>
      <c r="W12" s="202">
        <v>74</v>
      </c>
      <c r="X12" s="202">
        <v>61</v>
      </c>
      <c r="Y12" s="202">
        <v>63</v>
      </c>
      <c r="Z12" s="202"/>
      <c r="AA12" s="202"/>
      <c r="AB12" s="340">
        <v>64</v>
      </c>
      <c r="AC12" s="340">
        <v>74</v>
      </c>
      <c r="AD12" s="340">
        <v>95</v>
      </c>
      <c r="AE12" s="340">
        <v>90</v>
      </c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67"/>
      <c r="AR12" s="55">
        <f t="shared" si="2"/>
        <v>68.625</v>
      </c>
      <c r="AS12" s="55">
        <f t="shared" si="3"/>
        <v>73.166666666666671</v>
      </c>
      <c r="AT12" s="55">
        <f t="shared" si="4"/>
        <v>63</v>
      </c>
      <c r="AU12" s="55">
        <f t="shared" si="5"/>
        <v>80.75</v>
      </c>
      <c r="AV12" s="203">
        <f t="shared" si="6"/>
        <v>70.08</v>
      </c>
      <c r="AW12" s="26">
        <f t="shared" si="7"/>
        <v>2</v>
      </c>
      <c r="AX12" s="26">
        <f t="shared" si="8"/>
        <v>8</v>
      </c>
      <c r="AY12" s="26">
        <f t="shared" si="9"/>
        <v>15</v>
      </c>
      <c r="AZ12" s="26">
        <f t="shared" ref="AZ12:AZ29" si="20">AY12+AX12+AW12</f>
        <v>25</v>
      </c>
      <c r="BA12" s="27">
        <f t="shared" ref="BA12:BA29" si="21">AW12/AZ12*100</f>
        <v>8</v>
      </c>
      <c r="BC12" s="341"/>
      <c r="BD12" s="341"/>
      <c r="BE12" s="341"/>
      <c r="BF12" s="341"/>
      <c r="BG12" s="341"/>
      <c r="BH12" s="24"/>
      <c r="BI12" s="24"/>
      <c r="BJ12" s="24"/>
      <c r="BK12" s="24"/>
    </row>
    <row r="13" spans="1:63" ht="18" hidden="1" customHeight="1" x14ac:dyDescent="0.25">
      <c r="A13" s="198"/>
      <c r="B13" s="199"/>
      <c r="C13" s="204"/>
      <c r="D13" s="201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55" t="e">
        <f t="shared" si="2"/>
        <v>#DIV/0!</v>
      </c>
      <c r="AS13" s="55" t="e">
        <f t="shared" si="3"/>
        <v>#DIV/0!</v>
      </c>
      <c r="AT13" s="55" t="e">
        <f t="shared" si="4"/>
        <v>#DIV/0!</v>
      </c>
      <c r="AU13" s="55" t="e">
        <f t="shared" si="5"/>
        <v>#DIV/0!</v>
      </c>
      <c r="AV13" s="203" t="e">
        <f t="shared" si="6"/>
        <v>#DIV/0!</v>
      </c>
      <c r="AW13" s="26">
        <f t="shared" si="7"/>
        <v>0</v>
      </c>
      <c r="AX13" s="26">
        <f t="shared" si="8"/>
        <v>0</v>
      </c>
      <c r="AY13" s="26">
        <f t="shared" si="9"/>
        <v>0</v>
      </c>
      <c r="AZ13" s="26">
        <f t="shared" si="20"/>
        <v>0</v>
      </c>
      <c r="BA13" s="27" t="e">
        <f t="shared" si="21"/>
        <v>#DIV/0!</v>
      </c>
    </row>
    <row r="14" spans="1:63" ht="18" hidden="1" customHeight="1" x14ac:dyDescent="0.25">
      <c r="A14" s="198"/>
      <c r="B14" s="199"/>
      <c r="C14" s="204"/>
      <c r="D14" s="201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55" t="e">
        <f t="shared" si="2"/>
        <v>#DIV/0!</v>
      </c>
      <c r="AS14" s="55" t="e">
        <f t="shared" si="3"/>
        <v>#DIV/0!</v>
      </c>
      <c r="AT14" s="55" t="e">
        <f t="shared" si="4"/>
        <v>#DIV/0!</v>
      </c>
      <c r="AU14" s="55" t="e">
        <f t="shared" si="5"/>
        <v>#DIV/0!</v>
      </c>
      <c r="AV14" s="203" t="e">
        <f t="shared" si="6"/>
        <v>#DIV/0!</v>
      </c>
      <c r="AW14" s="26">
        <f t="shared" si="7"/>
        <v>0</v>
      </c>
      <c r="AX14" s="26">
        <f t="shared" si="8"/>
        <v>0</v>
      </c>
      <c r="AY14" s="26">
        <f t="shared" si="9"/>
        <v>0</v>
      </c>
      <c r="AZ14" s="26">
        <f t="shared" si="20"/>
        <v>0</v>
      </c>
      <c r="BA14" s="27" t="e">
        <f t="shared" si="21"/>
        <v>#DIV/0!</v>
      </c>
    </row>
    <row r="15" spans="1:63" ht="18" hidden="1" customHeight="1" x14ac:dyDescent="0.25">
      <c r="A15" s="198"/>
      <c r="B15" s="199"/>
      <c r="C15" s="204"/>
      <c r="D15" s="201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55" t="e">
        <f t="shared" si="2"/>
        <v>#DIV/0!</v>
      </c>
      <c r="AS15" s="55" t="e">
        <f t="shared" si="3"/>
        <v>#DIV/0!</v>
      </c>
      <c r="AT15" s="55" t="e">
        <f t="shared" si="4"/>
        <v>#DIV/0!</v>
      </c>
      <c r="AU15" s="55" t="e">
        <f t="shared" si="5"/>
        <v>#DIV/0!</v>
      </c>
      <c r="AV15" s="203" t="e">
        <f t="shared" si="6"/>
        <v>#DIV/0!</v>
      </c>
      <c r="AW15" s="26">
        <f t="shared" si="7"/>
        <v>0</v>
      </c>
      <c r="AX15" s="26">
        <f t="shared" si="8"/>
        <v>0</v>
      </c>
      <c r="AY15" s="26">
        <f t="shared" si="9"/>
        <v>0</v>
      </c>
      <c r="AZ15" s="26">
        <f t="shared" si="20"/>
        <v>0</v>
      </c>
      <c r="BA15" s="27" t="e">
        <f t="shared" si="21"/>
        <v>#DIV/0!</v>
      </c>
    </row>
    <row r="16" spans="1:63" ht="18" hidden="1" customHeight="1" x14ac:dyDescent="0.25">
      <c r="A16" s="198"/>
      <c r="B16" s="199"/>
      <c r="C16" s="204"/>
      <c r="D16" s="201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55" t="e">
        <f t="shared" si="2"/>
        <v>#DIV/0!</v>
      </c>
      <c r="AS16" s="55" t="e">
        <f t="shared" si="3"/>
        <v>#DIV/0!</v>
      </c>
      <c r="AT16" s="55" t="e">
        <f t="shared" si="4"/>
        <v>#DIV/0!</v>
      </c>
      <c r="AU16" s="55" t="e">
        <f t="shared" si="5"/>
        <v>#DIV/0!</v>
      </c>
      <c r="AV16" s="203" t="e">
        <f t="shared" si="6"/>
        <v>#DIV/0!</v>
      </c>
      <c r="AW16" s="26">
        <f t="shared" si="7"/>
        <v>0</v>
      </c>
      <c r="AX16" s="26">
        <f t="shared" si="8"/>
        <v>0</v>
      </c>
      <c r="AY16" s="26">
        <f t="shared" si="9"/>
        <v>0</v>
      </c>
      <c r="AZ16" s="26">
        <f t="shared" si="20"/>
        <v>0</v>
      </c>
      <c r="BA16" s="27" t="e">
        <f t="shared" si="21"/>
        <v>#DIV/0!</v>
      </c>
    </row>
    <row r="17" spans="1:53" ht="18" hidden="1" customHeight="1" x14ac:dyDescent="0.25">
      <c r="A17" s="198"/>
      <c r="B17" s="199"/>
      <c r="C17" s="204"/>
      <c r="D17" s="201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55" t="e">
        <f t="shared" si="2"/>
        <v>#DIV/0!</v>
      </c>
      <c r="AS17" s="55" t="e">
        <f t="shared" si="3"/>
        <v>#DIV/0!</v>
      </c>
      <c r="AT17" s="55" t="e">
        <f t="shared" si="4"/>
        <v>#DIV/0!</v>
      </c>
      <c r="AU17" s="55" t="e">
        <f t="shared" ref="AU17:AU26" si="22">IF(COUNTIF(Z17:AQ17,"&gt;59")=COUNTA(Z17:AQ17),(IF(COUNTA(Z17:AQ17&gt;0),SUM(Z17:AQ17)/COUNT(Z17:AQ17),"св")),"Нет п/оц.")</f>
        <v>#DIV/0!</v>
      </c>
      <c r="AV17" s="203" t="e">
        <f t="shared" si="6"/>
        <v>#DIV/0!</v>
      </c>
      <c r="AW17" s="26">
        <f t="shared" si="7"/>
        <v>0</v>
      </c>
      <c r="AX17" s="26">
        <f t="shared" si="8"/>
        <v>0</v>
      </c>
      <c r="AY17" s="26">
        <f t="shared" si="9"/>
        <v>0</v>
      </c>
      <c r="AZ17" s="26">
        <f t="shared" ref="AZ17:AZ26" si="23">AY17+AX17+AW17</f>
        <v>0</v>
      </c>
      <c r="BA17" s="27" t="e">
        <f t="shared" ref="BA17:BA26" si="24">AW17/AZ17*100</f>
        <v>#DIV/0!</v>
      </c>
    </row>
    <row r="18" spans="1:53" ht="18" hidden="1" customHeight="1" x14ac:dyDescent="0.25">
      <c r="A18" s="198"/>
      <c r="B18" s="199"/>
      <c r="C18" s="204"/>
      <c r="D18" s="201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55" t="e">
        <f t="shared" si="2"/>
        <v>#DIV/0!</v>
      </c>
      <c r="AS18" s="55" t="e">
        <f t="shared" si="3"/>
        <v>#DIV/0!</v>
      </c>
      <c r="AT18" s="55" t="e">
        <f t="shared" si="4"/>
        <v>#DIV/0!</v>
      </c>
      <c r="AU18" s="55" t="e">
        <f t="shared" si="22"/>
        <v>#DIV/0!</v>
      </c>
      <c r="AV18" s="203" t="e">
        <f t="shared" si="6"/>
        <v>#DIV/0!</v>
      </c>
      <c r="AW18" s="26">
        <f t="shared" si="7"/>
        <v>0</v>
      </c>
      <c r="AX18" s="26">
        <f t="shared" si="8"/>
        <v>0</v>
      </c>
      <c r="AY18" s="26">
        <f t="shared" si="9"/>
        <v>0</v>
      </c>
      <c r="AZ18" s="26">
        <f t="shared" si="23"/>
        <v>0</v>
      </c>
      <c r="BA18" s="27" t="e">
        <f t="shared" si="24"/>
        <v>#DIV/0!</v>
      </c>
    </row>
    <row r="19" spans="1:53" ht="18" hidden="1" customHeight="1" x14ac:dyDescent="0.25">
      <c r="A19" s="198"/>
      <c r="B19" s="199"/>
      <c r="C19" s="204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55" t="e">
        <f t="shared" si="2"/>
        <v>#DIV/0!</v>
      </c>
      <c r="AS19" s="55" t="e">
        <f t="shared" si="3"/>
        <v>#DIV/0!</v>
      </c>
      <c r="AT19" s="55" t="e">
        <f t="shared" si="4"/>
        <v>#DIV/0!</v>
      </c>
      <c r="AU19" s="55" t="e">
        <f t="shared" si="22"/>
        <v>#DIV/0!</v>
      </c>
      <c r="AV19" s="203" t="e">
        <f t="shared" si="6"/>
        <v>#DIV/0!</v>
      </c>
      <c r="AW19" s="26">
        <f t="shared" si="7"/>
        <v>0</v>
      </c>
      <c r="AX19" s="26">
        <f t="shared" si="8"/>
        <v>0</v>
      </c>
      <c r="AY19" s="26">
        <f t="shared" si="9"/>
        <v>0</v>
      </c>
      <c r="AZ19" s="26">
        <f t="shared" si="23"/>
        <v>0</v>
      </c>
      <c r="BA19" s="27" t="e">
        <f t="shared" si="24"/>
        <v>#DIV/0!</v>
      </c>
    </row>
    <row r="20" spans="1:53" ht="18" hidden="1" customHeight="1" x14ac:dyDescent="0.25">
      <c r="A20" s="198"/>
      <c r="B20" s="199"/>
      <c r="C20" s="204"/>
      <c r="D20" s="201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55" t="e">
        <f t="shared" si="2"/>
        <v>#DIV/0!</v>
      </c>
      <c r="AS20" s="55" t="e">
        <f t="shared" si="3"/>
        <v>#DIV/0!</v>
      </c>
      <c r="AT20" s="55" t="e">
        <f t="shared" si="4"/>
        <v>#DIV/0!</v>
      </c>
      <c r="AU20" s="55" t="e">
        <f t="shared" si="22"/>
        <v>#DIV/0!</v>
      </c>
      <c r="AV20" s="203" t="e">
        <f t="shared" si="6"/>
        <v>#DIV/0!</v>
      </c>
      <c r="AW20" s="26">
        <f t="shared" si="7"/>
        <v>0</v>
      </c>
      <c r="AX20" s="26">
        <f t="shared" si="8"/>
        <v>0</v>
      </c>
      <c r="AY20" s="26">
        <f t="shared" si="9"/>
        <v>0</v>
      </c>
      <c r="AZ20" s="26">
        <f t="shared" si="23"/>
        <v>0</v>
      </c>
      <c r="BA20" s="27" t="e">
        <f t="shared" si="24"/>
        <v>#DIV/0!</v>
      </c>
    </row>
    <row r="21" spans="1:53" ht="18" hidden="1" customHeight="1" x14ac:dyDescent="0.25">
      <c r="A21" s="198"/>
      <c r="B21" s="199"/>
      <c r="C21" s="204"/>
      <c r="D21" s="201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55" t="e">
        <f t="shared" si="2"/>
        <v>#DIV/0!</v>
      </c>
      <c r="AS21" s="55" t="e">
        <f t="shared" si="3"/>
        <v>#DIV/0!</v>
      </c>
      <c r="AT21" s="55" t="e">
        <f t="shared" si="4"/>
        <v>#DIV/0!</v>
      </c>
      <c r="AU21" s="55" t="e">
        <f t="shared" si="22"/>
        <v>#DIV/0!</v>
      </c>
      <c r="AV21" s="203" t="e">
        <f t="shared" si="6"/>
        <v>#DIV/0!</v>
      </c>
      <c r="AW21" s="26">
        <f t="shared" si="7"/>
        <v>0</v>
      </c>
      <c r="AX21" s="26">
        <f t="shared" si="8"/>
        <v>0</v>
      </c>
      <c r="AY21" s="26">
        <f t="shared" si="9"/>
        <v>0</v>
      </c>
      <c r="AZ21" s="26">
        <f t="shared" si="23"/>
        <v>0</v>
      </c>
      <c r="BA21" s="27" t="e">
        <f t="shared" si="24"/>
        <v>#DIV/0!</v>
      </c>
    </row>
    <row r="22" spans="1:53" ht="18" hidden="1" customHeight="1" x14ac:dyDescent="0.25">
      <c r="A22" s="198"/>
      <c r="B22" s="199"/>
      <c r="C22" s="204"/>
      <c r="D22" s="201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55" t="e">
        <f t="shared" si="2"/>
        <v>#DIV/0!</v>
      </c>
      <c r="AS22" s="55" t="e">
        <f t="shared" si="3"/>
        <v>#DIV/0!</v>
      </c>
      <c r="AT22" s="55" t="e">
        <f t="shared" si="4"/>
        <v>#DIV/0!</v>
      </c>
      <c r="AU22" s="55" t="e">
        <f t="shared" si="22"/>
        <v>#DIV/0!</v>
      </c>
      <c r="AV22" s="203" t="e">
        <f t="shared" si="6"/>
        <v>#DIV/0!</v>
      </c>
      <c r="AW22" s="26">
        <f t="shared" si="7"/>
        <v>0</v>
      </c>
      <c r="AX22" s="26">
        <f t="shared" si="8"/>
        <v>0</v>
      </c>
      <c r="AY22" s="26">
        <f t="shared" si="9"/>
        <v>0</v>
      </c>
      <c r="AZ22" s="26">
        <f t="shared" si="23"/>
        <v>0</v>
      </c>
      <c r="BA22" s="27" t="e">
        <f t="shared" si="24"/>
        <v>#DIV/0!</v>
      </c>
    </row>
    <row r="23" spans="1:53" ht="18" hidden="1" customHeight="1" x14ac:dyDescent="0.25">
      <c r="A23" s="198"/>
      <c r="B23" s="199"/>
      <c r="C23" s="204"/>
      <c r="D23" s="2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55" t="e">
        <f t="shared" si="2"/>
        <v>#DIV/0!</v>
      </c>
      <c r="AS23" s="55" t="e">
        <f t="shared" si="3"/>
        <v>#DIV/0!</v>
      </c>
      <c r="AT23" s="55" t="e">
        <f t="shared" si="4"/>
        <v>#DIV/0!</v>
      </c>
      <c r="AU23" s="55" t="e">
        <f t="shared" si="22"/>
        <v>#DIV/0!</v>
      </c>
      <c r="AV23" s="203" t="e">
        <f t="shared" si="6"/>
        <v>#DIV/0!</v>
      </c>
      <c r="AW23" s="26">
        <f t="shared" si="7"/>
        <v>0</v>
      </c>
      <c r="AX23" s="26">
        <f t="shared" si="8"/>
        <v>0</v>
      </c>
      <c r="AY23" s="26">
        <f t="shared" si="9"/>
        <v>0</v>
      </c>
      <c r="AZ23" s="26">
        <f t="shared" si="23"/>
        <v>0</v>
      </c>
      <c r="BA23" s="27" t="e">
        <f t="shared" si="24"/>
        <v>#DIV/0!</v>
      </c>
    </row>
    <row r="24" spans="1:53" ht="18" hidden="1" customHeight="1" x14ac:dyDescent="0.25">
      <c r="A24" s="198"/>
      <c r="B24" s="199"/>
      <c r="C24" s="204"/>
      <c r="D24" s="201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55" t="e">
        <f t="shared" si="2"/>
        <v>#DIV/0!</v>
      </c>
      <c r="AS24" s="55" t="e">
        <f t="shared" si="3"/>
        <v>#DIV/0!</v>
      </c>
      <c r="AT24" s="55" t="e">
        <f t="shared" si="4"/>
        <v>#DIV/0!</v>
      </c>
      <c r="AU24" s="55" t="e">
        <f t="shared" si="22"/>
        <v>#DIV/0!</v>
      </c>
      <c r="AV24" s="203" t="e">
        <f t="shared" si="6"/>
        <v>#DIV/0!</v>
      </c>
      <c r="AW24" s="26">
        <f t="shared" si="7"/>
        <v>0</v>
      </c>
      <c r="AX24" s="26">
        <f t="shared" si="8"/>
        <v>0</v>
      </c>
      <c r="AY24" s="26">
        <f t="shared" si="9"/>
        <v>0</v>
      </c>
      <c r="AZ24" s="26">
        <f t="shared" si="23"/>
        <v>0</v>
      </c>
      <c r="BA24" s="27" t="e">
        <f t="shared" si="24"/>
        <v>#DIV/0!</v>
      </c>
    </row>
    <row r="25" spans="1:53" ht="18" hidden="1" customHeight="1" x14ac:dyDescent="0.25">
      <c r="A25" s="198"/>
      <c r="B25" s="199"/>
      <c r="C25" s="204"/>
      <c r="D25" s="20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55" t="e">
        <f t="shared" si="2"/>
        <v>#DIV/0!</v>
      </c>
      <c r="AS25" s="55" t="e">
        <f t="shared" si="3"/>
        <v>#DIV/0!</v>
      </c>
      <c r="AT25" s="55" t="e">
        <f t="shared" si="4"/>
        <v>#DIV/0!</v>
      </c>
      <c r="AU25" s="55" t="e">
        <f t="shared" si="22"/>
        <v>#DIV/0!</v>
      </c>
      <c r="AV25" s="203" t="e">
        <f t="shared" si="6"/>
        <v>#DIV/0!</v>
      </c>
      <c r="AW25" s="26">
        <f t="shared" si="7"/>
        <v>0</v>
      </c>
      <c r="AX25" s="26">
        <f t="shared" si="8"/>
        <v>0</v>
      </c>
      <c r="AY25" s="26">
        <f t="shared" si="9"/>
        <v>0</v>
      </c>
      <c r="AZ25" s="26">
        <f t="shared" si="23"/>
        <v>0</v>
      </c>
      <c r="BA25" s="27" t="e">
        <f t="shared" si="24"/>
        <v>#DIV/0!</v>
      </c>
    </row>
    <row r="26" spans="1:53" ht="18" hidden="1" customHeight="1" x14ac:dyDescent="0.25">
      <c r="A26" s="198"/>
      <c r="B26" s="199"/>
      <c r="C26" s="204"/>
      <c r="D26" s="201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55" t="e">
        <f t="shared" si="2"/>
        <v>#DIV/0!</v>
      </c>
      <c r="AS26" s="55" t="e">
        <f t="shared" si="3"/>
        <v>#DIV/0!</v>
      </c>
      <c r="AT26" s="55" t="e">
        <f t="shared" si="4"/>
        <v>#DIV/0!</v>
      </c>
      <c r="AU26" s="55" t="e">
        <f t="shared" si="22"/>
        <v>#DIV/0!</v>
      </c>
      <c r="AV26" s="203" t="e">
        <f t="shared" si="6"/>
        <v>#DIV/0!</v>
      </c>
      <c r="AW26" s="26">
        <f t="shared" si="7"/>
        <v>0</v>
      </c>
      <c r="AX26" s="26">
        <f t="shared" si="8"/>
        <v>0</v>
      </c>
      <c r="AY26" s="26">
        <f t="shared" si="9"/>
        <v>0</v>
      </c>
      <c r="AZ26" s="26">
        <f t="shared" si="23"/>
        <v>0</v>
      </c>
      <c r="BA26" s="27" t="e">
        <f t="shared" si="24"/>
        <v>#DIV/0!</v>
      </c>
    </row>
    <row r="27" spans="1:53" ht="18" hidden="1" customHeight="1" x14ac:dyDescent="0.25">
      <c r="A27" s="198"/>
      <c r="B27" s="199"/>
      <c r="C27" s="204"/>
      <c r="D27" s="201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55" t="e">
        <f t="shared" si="2"/>
        <v>#DIV/0!</v>
      </c>
      <c r="AS27" s="55" t="e">
        <f t="shared" si="3"/>
        <v>#DIV/0!</v>
      </c>
      <c r="AT27" s="55" t="e">
        <f t="shared" si="4"/>
        <v>#DIV/0!</v>
      </c>
      <c r="AU27" s="55" t="e">
        <f t="shared" si="5"/>
        <v>#DIV/0!</v>
      </c>
      <c r="AV27" s="203" t="e">
        <f t="shared" si="6"/>
        <v>#DIV/0!</v>
      </c>
      <c r="AW27" s="26">
        <f t="shared" si="7"/>
        <v>0</v>
      </c>
      <c r="AX27" s="26">
        <f t="shared" si="8"/>
        <v>0</v>
      </c>
      <c r="AY27" s="26">
        <f t="shared" si="9"/>
        <v>0</v>
      </c>
      <c r="AZ27" s="26">
        <f t="shared" si="20"/>
        <v>0</v>
      </c>
      <c r="BA27" s="27" t="e">
        <f t="shared" si="21"/>
        <v>#DIV/0!</v>
      </c>
    </row>
    <row r="28" spans="1:53" ht="18" hidden="1" customHeight="1" x14ac:dyDescent="0.25">
      <c r="A28" s="198"/>
      <c r="B28" s="199"/>
      <c r="C28" s="204"/>
      <c r="D28" s="201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55" t="e">
        <f t="shared" si="2"/>
        <v>#DIV/0!</v>
      </c>
      <c r="AS28" s="55" t="e">
        <f t="shared" si="3"/>
        <v>#DIV/0!</v>
      </c>
      <c r="AT28" s="55" t="e">
        <f t="shared" si="4"/>
        <v>#DIV/0!</v>
      </c>
      <c r="AU28" s="55" t="e">
        <f t="shared" si="5"/>
        <v>#DIV/0!</v>
      </c>
      <c r="AV28" s="203" t="e">
        <f t="shared" si="6"/>
        <v>#DIV/0!</v>
      </c>
      <c r="AW28" s="26">
        <f t="shared" si="7"/>
        <v>0</v>
      </c>
      <c r="AX28" s="26">
        <f t="shared" si="8"/>
        <v>0</v>
      </c>
      <c r="AY28" s="26">
        <f t="shared" si="9"/>
        <v>0</v>
      </c>
      <c r="AZ28" s="26">
        <f t="shared" si="20"/>
        <v>0</v>
      </c>
      <c r="BA28" s="27" t="e">
        <f t="shared" si="21"/>
        <v>#DIV/0!</v>
      </c>
    </row>
    <row r="29" spans="1:53" ht="18" hidden="1" customHeight="1" x14ac:dyDescent="0.25">
      <c r="A29" s="198"/>
      <c r="B29" s="199"/>
      <c r="C29" s="204"/>
      <c r="D29" s="201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55" t="e">
        <f t="shared" si="2"/>
        <v>#DIV/0!</v>
      </c>
      <c r="AS29" s="55" t="e">
        <f t="shared" si="3"/>
        <v>#DIV/0!</v>
      </c>
      <c r="AT29" s="55" t="e">
        <f t="shared" si="4"/>
        <v>#DIV/0!</v>
      </c>
      <c r="AU29" s="55" t="e">
        <f t="shared" si="5"/>
        <v>#DIV/0!</v>
      </c>
      <c r="AV29" s="203" t="e">
        <f t="shared" si="6"/>
        <v>#DIV/0!</v>
      </c>
      <c r="AW29" s="26">
        <f t="shared" si="7"/>
        <v>0</v>
      </c>
      <c r="AX29" s="26">
        <f t="shared" si="8"/>
        <v>0</v>
      </c>
      <c r="AY29" s="26">
        <f t="shared" si="9"/>
        <v>0</v>
      </c>
      <c r="AZ29" s="26">
        <f t="shared" si="20"/>
        <v>0</v>
      </c>
      <c r="BA29" s="27" t="e">
        <f t="shared" si="21"/>
        <v>#DIV/0!</v>
      </c>
    </row>
    <row r="30" spans="1:53" ht="18" hidden="1" customHeight="1" x14ac:dyDescent="0.25">
      <c r="A30" s="198"/>
      <c r="B30" s="199"/>
      <c r="C30" s="204"/>
      <c r="D30" s="201"/>
    </row>
    <row r="31" spans="1:53" ht="18" customHeight="1" x14ac:dyDescent="0.2"/>
    <row r="32" spans="1:53" ht="18" customHeight="1" x14ac:dyDescent="0.3">
      <c r="AG32" s="361">
        <v>74</v>
      </c>
      <c r="AH32" s="343">
        <v>90</v>
      </c>
      <c r="AI32" s="343">
        <v>81</v>
      </c>
      <c r="AJ32" s="343">
        <v>90</v>
      </c>
      <c r="AK32" s="343">
        <v>90</v>
      </c>
      <c r="AL32" s="343">
        <v>90</v>
      </c>
      <c r="AM32" s="343">
        <v>95</v>
      </c>
      <c r="AN32" s="343">
        <v>85</v>
      </c>
      <c r="AO32" s="364">
        <v>95</v>
      </c>
      <c r="AP32" s="364">
        <v>90</v>
      </c>
    </row>
    <row r="33" spans="33:42" ht="18" customHeight="1" x14ac:dyDescent="0.3">
      <c r="AG33" s="361">
        <v>90</v>
      </c>
      <c r="AH33" s="343">
        <v>84</v>
      </c>
      <c r="AI33" s="343">
        <v>94</v>
      </c>
      <c r="AJ33" s="343">
        <v>93</v>
      </c>
      <c r="AK33" s="343">
        <v>97</v>
      </c>
      <c r="AL33" s="343">
        <v>92</v>
      </c>
      <c r="AM33" s="343">
        <v>97</v>
      </c>
      <c r="AN33" s="343">
        <v>98</v>
      </c>
      <c r="AO33" s="364">
        <v>98</v>
      </c>
      <c r="AP33" s="364">
        <v>98</v>
      </c>
    </row>
    <row r="34" spans="33:42" ht="18.75" x14ac:dyDescent="0.3">
      <c r="AG34" s="361">
        <v>74</v>
      </c>
      <c r="AH34" s="343">
        <v>65</v>
      </c>
      <c r="AI34" s="343">
        <v>81</v>
      </c>
      <c r="AJ34" s="343">
        <v>86</v>
      </c>
      <c r="AK34" s="343">
        <v>86</v>
      </c>
      <c r="AL34" s="343">
        <v>94</v>
      </c>
      <c r="AM34" s="343">
        <v>95</v>
      </c>
      <c r="AN34" s="343">
        <v>77</v>
      </c>
      <c r="AO34" s="364">
        <v>86</v>
      </c>
      <c r="AP34" s="364">
        <v>81</v>
      </c>
    </row>
    <row r="35" spans="33:42" ht="18.75" x14ac:dyDescent="0.3">
      <c r="AG35" s="361">
        <v>80</v>
      </c>
      <c r="AH35" s="343">
        <v>60</v>
      </c>
      <c r="AI35" s="343">
        <v>82</v>
      </c>
      <c r="AJ35" s="343">
        <v>92</v>
      </c>
      <c r="AK35" s="343">
        <v>97</v>
      </c>
      <c r="AL35" s="343">
        <v>96</v>
      </c>
      <c r="AM35" s="343">
        <v>91</v>
      </c>
      <c r="AN35" s="343">
        <v>83</v>
      </c>
      <c r="AO35" s="364">
        <v>96</v>
      </c>
      <c r="AP35" s="364">
        <v>80</v>
      </c>
    </row>
    <row r="36" spans="33:42" ht="19.5" thickBot="1" x14ac:dyDescent="0.35">
      <c r="AG36" s="362">
        <v>80</v>
      </c>
      <c r="AH36" s="363">
        <v>60</v>
      </c>
      <c r="AI36" s="363">
        <v>81</v>
      </c>
      <c r="AJ36" s="363">
        <v>67</v>
      </c>
      <c r="AK36" s="363">
        <v>82</v>
      </c>
      <c r="AL36" s="363">
        <v>67</v>
      </c>
      <c r="AM36" s="363">
        <v>67</v>
      </c>
      <c r="AN36" s="363">
        <v>73</v>
      </c>
      <c r="AO36" s="366">
        <v>67</v>
      </c>
      <c r="AP36" s="366">
        <v>81</v>
      </c>
    </row>
  </sheetData>
  <autoFilter ref="B7:BA29">
    <sortState ref="B19:BD28">
      <sortCondition descending="1" ref="AR7:AR31"/>
    </sortState>
  </autoFilter>
  <sortState ref="B8:AF52">
    <sortCondition ref="D8:D52"/>
    <sortCondition ref="B8:B52"/>
  </sortState>
  <mergeCells count="9">
    <mergeCell ref="A3:D3"/>
    <mergeCell ref="AR1:AV3"/>
    <mergeCell ref="AW1:BA3"/>
    <mergeCell ref="E2:L2"/>
    <mergeCell ref="M2:R2"/>
    <mergeCell ref="E1:R1"/>
    <mergeCell ref="S1:AQ1"/>
    <mergeCell ref="S2:Y2"/>
    <mergeCell ref="Z2:AQ2"/>
  </mergeCells>
  <conditionalFormatting sqref="C4:D5 C22:D25 D21 C18:D20 D17 C27:D30 D26 C7:D16">
    <cfRule type="cellIs" dxfId="68" priority="16" stopIfTrue="1" operator="equal">
      <formula>"К"</formula>
    </cfRule>
  </conditionalFormatting>
  <conditionalFormatting sqref="E3:AQ3">
    <cfRule type="cellIs" dxfId="67" priority="15" stopIfTrue="1" operator="equal">
      <formula>"н/з"</formula>
    </cfRule>
  </conditionalFormatting>
  <conditionalFormatting sqref="AG32:AP36 E8:AQ29">
    <cfRule type="cellIs" dxfId="66" priority="13" stopIfTrue="1" operator="between">
      <formula>1</formula>
      <formula>59</formula>
    </cfRule>
    <cfRule type="cellIs" dxfId="65" priority="14" stopIfTrue="1" operator="equal">
      <formula>0</formula>
    </cfRule>
  </conditionalFormatting>
  <conditionalFormatting sqref="BA8:BA29">
    <cfRule type="cellIs" dxfId="64" priority="4" operator="greaterThan">
      <formula>75</formula>
    </cfRule>
  </conditionalFormatting>
  <conditionalFormatting sqref="C21">
    <cfRule type="cellIs" dxfId="63" priority="3" stopIfTrue="1" operator="equal">
      <formula>"К"</formula>
    </cfRule>
  </conditionalFormatting>
  <conditionalFormatting sqref="C17">
    <cfRule type="cellIs" dxfId="62" priority="2" stopIfTrue="1" operator="equal">
      <formula>"К"</formula>
    </cfRule>
  </conditionalFormatting>
  <conditionalFormatting sqref="C26">
    <cfRule type="cellIs" dxfId="61" priority="1" stopIfTrue="1" operator="equal">
      <formula>"К"</formula>
    </cfRule>
  </conditionalFormatting>
  <dataValidations count="2">
    <dataValidation allowBlank="1" showErrorMessage="1" errorTitle="ВНИМАНИЕ" error="Или &quot;К&quot; или смерть !!!" sqref="C7">
      <formula1>0</formula1>
      <formula2>0</formula2>
    </dataValidation>
    <dataValidation type="textLength" allowBlank="1" showErrorMessage="1" errorTitle="ВНИМАНИЕ" error="Или &quot;К&quot; или смерть !!!" sqref="C8:C30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6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P48"/>
  <sheetViews>
    <sheetView topLeftCell="B1" zoomScale="55" zoomScaleNormal="55" zoomScaleSheetLayoutView="75" workbookViewId="0">
      <pane xSplit="1" topLeftCell="AF1" activePane="topRight" state="frozen"/>
      <selection activeCell="B4" sqref="B4"/>
      <selection pane="topRight" activeCell="AH8" sqref="AH8:AU25"/>
    </sheetView>
  </sheetViews>
  <sheetFormatPr defaultRowHeight="12.75" outlineLevelRow="1" x14ac:dyDescent="0.2"/>
  <cols>
    <col min="1" max="1" width="5.140625" style="1" hidden="1" customWidth="1"/>
    <col min="2" max="2" width="50.28515625" style="1" customWidth="1"/>
    <col min="3" max="3" width="5.28515625" style="2" bestFit="1" customWidth="1"/>
    <col min="4" max="4" width="19.42578125" style="2" bestFit="1" customWidth="1"/>
    <col min="5" max="5" width="7.7109375" style="1" bestFit="1" customWidth="1"/>
    <col min="6" max="9" width="7.42578125" style="1" bestFit="1" customWidth="1"/>
    <col min="10" max="11" width="9.7109375" style="1" bestFit="1" customWidth="1"/>
    <col min="12" max="47" width="9.7109375" style="1" customWidth="1"/>
    <col min="48" max="51" width="12.5703125" style="1" customWidth="1"/>
    <col min="52" max="52" width="14.7109375" style="1" customWidth="1"/>
    <col min="53" max="56" width="9.5703125" style="1" customWidth="1"/>
    <col min="57" max="57" width="10.85546875" style="1" customWidth="1"/>
    <col min="58" max="58" width="9.5703125" style="1" customWidth="1"/>
    <col min="59" max="59" width="9.28515625" style="1" customWidth="1"/>
    <col min="60" max="60" width="9.140625" style="1"/>
    <col min="61" max="63" width="9.140625" style="1" customWidth="1"/>
    <col min="64" max="65" width="9.140625" style="1"/>
    <col min="66" max="66" width="11.85546875" style="1" customWidth="1"/>
    <col min="67" max="16384" width="9.140625" style="1"/>
  </cols>
  <sheetData>
    <row r="1" spans="1:68" s="188" customFormat="1" ht="21" customHeight="1" outlineLevel="1" thickBot="1" x14ac:dyDescent="0.35">
      <c r="A1" s="187"/>
      <c r="E1" s="522" t="s">
        <v>0</v>
      </c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 t="s">
        <v>28</v>
      </c>
      <c r="U1" s="523"/>
      <c r="V1" s="523"/>
      <c r="W1" s="523"/>
      <c r="X1" s="523"/>
      <c r="Y1" s="523"/>
      <c r="Z1" s="523"/>
      <c r="AA1" s="523"/>
      <c r="AB1" s="523"/>
      <c r="AC1" s="523"/>
      <c r="AD1" s="523"/>
      <c r="AE1" s="523"/>
      <c r="AF1" s="523"/>
      <c r="AG1" s="523"/>
      <c r="AH1" s="523"/>
      <c r="AI1" s="523"/>
      <c r="AJ1" s="523"/>
      <c r="AK1" s="523"/>
      <c r="AL1" s="523"/>
      <c r="AM1" s="523"/>
      <c r="AN1" s="523"/>
      <c r="AO1" s="523"/>
      <c r="AP1" s="523"/>
      <c r="AQ1" s="523"/>
      <c r="AR1" s="523"/>
      <c r="AS1" s="523"/>
      <c r="AT1" s="523"/>
      <c r="AU1" s="523"/>
      <c r="AV1" s="503" t="s">
        <v>32</v>
      </c>
      <c r="AW1" s="503"/>
      <c r="AX1" s="503"/>
      <c r="AY1" s="503"/>
      <c r="AZ1" s="504"/>
      <c r="BA1" s="509" t="s">
        <v>33</v>
      </c>
      <c r="BB1" s="510"/>
      <c r="BC1" s="510"/>
      <c r="BD1" s="510"/>
      <c r="BE1" s="511"/>
    </row>
    <row r="2" spans="1:68" s="188" customFormat="1" ht="19.5" customHeight="1" outlineLevel="1" thickBot="1" x14ac:dyDescent="0.35">
      <c r="A2" s="187"/>
      <c r="E2" s="518" t="s">
        <v>41</v>
      </c>
      <c r="F2" s="519"/>
      <c r="G2" s="519"/>
      <c r="H2" s="519"/>
      <c r="I2" s="519"/>
      <c r="J2" s="519"/>
      <c r="K2" s="519"/>
      <c r="L2" s="519"/>
      <c r="M2" s="520" t="s">
        <v>42</v>
      </c>
      <c r="N2" s="521"/>
      <c r="O2" s="521"/>
      <c r="P2" s="521"/>
      <c r="Q2" s="521"/>
      <c r="R2" s="521"/>
      <c r="S2" s="521"/>
      <c r="T2" s="520" t="s">
        <v>62</v>
      </c>
      <c r="U2" s="521"/>
      <c r="V2" s="521"/>
      <c r="W2" s="521"/>
      <c r="X2" s="521"/>
      <c r="Y2" s="521"/>
      <c r="Z2" s="524"/>
      <c r="AA2" s="520" t="s">
        <v>63</v>
      </c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1"/>
      <c r="AR2" s="521"/>
      <c r="AS2" s="521"/>
      <c r="AT2" s="521"/>
      <c r="AU2" s="524"/>
      <c r="AV2" s="505"/>
      <c r="AW2" s="505"/>
      <c r="AX2" s="505"/>
      <c r="AY2" s="505"/>
      <c r="AZ2" s="506"/>
      <c r="BA2" s="512"/>
      <c r="BB2" s="513"/>
      <c r="BC2" s="513"/>
      <c r="BD2" s="513"/>
      <c r="BE2" s="514"/>
    </row>
    <row r="3" spans="1:68" s="188" customFormat="1" ht="174" customHeight="1" outlineLevel="1" thickBot="1" x14ac:dyDescent="0.25">
      <c r="A3" s="455" t="s">
        <v>29</v>
      </c>
      <c r="B3" s="456"/>
      <c r="C3" s="456"/>
      <c r="D3" s="502"/>
      <c r="E3" s="189"/>
      <c r="F3" s="189"/>
      <c r="G3" s="189"/>
      <c r="H3" s="189"/>
      <c r="I3" s="189"/>
      <c r="J3" s="189"/>
      <c r="K3" s="189"/>
      <c r="L3" s="18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507"/>
      <c r="AW3" s="507"/>
      <c r="AX3" s="507"/>
      <c r="AY3" s="507"/>
      <c r="AZ3" s="508"/>
      <c r="BA3" s="515"/>
      <c r="BB3" s="516"/>
      <c r="BC3" s="516"/>
      <c r="BD3" s="516"/>
      <c r="BE3" s="517"/>
    </row>
    <row r="4" spans="1:68" s="14" customFormat="1" ht="337.5" customHeight="1" thickBot="1" x14ac:dyDescent="0.35">
      <c r="A4" s="113" t="s">
        <v>2</v>
      </c>
      <c r="B4" s="147" t="s">
        <v>3</v>
      </c>
      <c r="C4" s="115" t="s">
        <v>4</v>
      </c>
      <c r="D4" s="115" t="s">
        <v>5</v>
      </c>
      <c r="E4" s="101" t="s">
        <v>112</v>
      </c>
      <c r="F4" s="101" t="s">
        <v>121</v>
      </c>
      <c r="G4" s="101" t="s">
        <v>111</v>
      </c>
      <c r="H4" s="101" t="s">
        <v>59</v>
      </c>
      <c r="I4" s="101" t="s">
        <v>122</v>
      </c>
      <c r="J4" s="208" t="s">
        <v>45</v>
      </c>
      <c r="K4" s="208" t="s">
        <v>123</v>
      </c>
      <c r="L4" s="209" t="s">
        <v>116</v>
      </c>
      <c r="M4" s="101" t="s">
        <v>142</v>
      </c>
      <c r="N4" s="101" t="s">
        <v>143</v>
      </c>
      <c r="O4" s="101" t="s">
        <v>66</v>
      </c>
      <c r="P4" s="101" t="s">
        <v>144</v>
      </c>
      <c r="Q4" s="209" t="s">
        <v>145</v>
      </c>
      <c r="R4" s="209" t="s">
        <v>146</v>
      </c>
      <c r="S4" s="209" t="s">
        <v>147</v>
      </c>
      <c r="T4" s="101" t="s">
        <v>181</v>
      </c>
      <c r="U4" s="101" t="s">
        <v>174</v>
      </c>
      <c r="V4" s="101" t="s">
        <v>182</v>
      </c>
      <c r="W4" s="209" t="s">
        <v>183</v>
      </c>
      <c r="X4" s="209" t="s">
        <v>184</v>
      </c>
      <c r="Y4" s="209" t="s">
        <v>185</v>
      </c>
      <c r="Z4" s="209" t="s">
        <v>186</v>
      </c>
      <c r="AA4" s="101"/>
      <c r="AB4" s="101"/>
      <c r="AC4" s="101" t="s">
        <v>188</v>
      </c>
      <c r="AD4" s="101" t="s">
        <v>189</v>
      </c>
      <c r="AE4" s="209" t="s">
        <v>193</v>
      </c>
      <c r="AF4" s="209" t="s">
        <v>194</v>
      </c>
      <c r="AG4" s="209" t="s">
        <v>192</v>
      </c>
      <c r="AH4" s="209"/>
      <c r="AI4" s="344" t="s">
        <v>206</v>
      </c>
      <c r="AJ4" s="344" t="s">
        <v>207</v>
      </c>
      <c r="AK4" s="344" t="s">
        <v>196</v>
      </c>
      <c r="AL4" s="344" t="s">
        <v>208</v>
      </c>
      <c r="AM4" s="344" t="s">
        <v>209</v>
      </c>
      <c r="AN4" s="344" t="s">
        <v>210</v>
      </c>
      <c r="AO4" s="344" t="s">
        <v>211</v>
      </c>
      <c r="AP4" s="344" t="s">
        <v>212</v>
      </c>
      <c r="AQ4" s="344" t="s">
        <v>200</v>
      </c>
      <c r="AR4" s="344" t="s">
        <v>213</v>
      </c>
      <c r="AS4" s="344" t="s">
        <v>214</v>
      </c>
      <c r="AT4" s="344" t="s">
        <v>215</v>
      </c>
      <c r="AU4" s="344" t="s">
        <v>83</v>
      </c>
      <c r="AV4" s="12" t="s">
        <v>38</v>
      </c>
      <c r="AW4" s="12" t="s">
        <v>39</v>
      </c>
      <c r="AX4" s="12" t="s">
        <v>64</v>
      </c>
      <c r="AY4" s="12" t="s">
        <v>65</v>
      </c>
      <c r="AZ4" s="13" t="s">
        <v>7</v>
      </c>
      <c r="BA4" s="120" t="s">
        <v>8</v>
      </c>
      <c r="BB4" s="120" t="s">
        <v>9</v>
      </c>
      <c r="BC4" s="120" t="s">
        <v>10</v>
      </c>
      <c r="BD4" s="120" t="s">
        <v>11</v>
      </c>
      <c r="BE4" s="120" t="s">
        <v>12</v>
      </c>
    </row>
    <row r="5" spans="1:68" s="14" customFormat="1" ht="38.25" customHeight="1" thickBot="1" x14ac:dyDescent="0.35">
      <c r="A5" s="15"/>
      <c r="B5" s="16" t="s">
        <v>13</v>
      </c>
      <c r="C5" s="15"/>
      <c r="D5" s="15"/>
      <c r="E5" s="191"/>
      <c r="F5" s="191"/>
      <c r="G5" s="191"/>
      <c r="H5" s="191"/>
      <c r="I5" s="191"/>
      <c r="J5" s="191"/>
      <c r="K5" s="192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205"/>
      <c r="AW5" s="246"/>
      <c r="AX5" s="246"/>
      <c r="AY5" s="246"/>
      <c r="AZ5" s="194"/>
      <c r="BA5" s="20"/>
      <c r="BB5" s="20"/>
      <c r="BC5" s="20"/>
      <c r="BD5" s="20"/>
      <c r="BE5" s="20"/>
    </row>
    <row r="6" spans="1:68" s="14" customFormat="1" ht="21" hidden="1" thickBot="1" x14ac:dyDescent="0.35">
      <c r="A6" s="195"/>
      <c r="B6" s="195" t="s">
        <v>31</v>
      </c>
      <c r="C6" s="195"/>
      <c r="D6" s="195"/>
      <c r="E6" s="206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6"/>
      <c r="AW6" s="196"/>
      <c r="AX6" s="196"/>
      <c r="AY6" s="196"/>
      <c r="AZ6" s="195"/>
      <c r="BA6" s="20"/>
      <c r="BB6" s="20"/>
      <c r="BC6" s="20"/>
      <c r="BD6" s="20"/>
      <c r="BE6" s="20"/>
    </row>
    <row r="7" spans="1:68" s="21" customFormat="1" ht="16.5" thickBot="1" x14ac:dyDescent="0.3">
      <c r="A7" s="22"/>
      <c r="B7" s="197" t="s">
        <v>16</v>
      </c>
      <c r="C7" s="71"/>
      <c r="D7" s="71"/>
      <c r="E7" s="171">
        <f t="shared" ref="E7:P7" si="0">AVERAGE(E8:E30)</f>
        <v>69.722222222222229</v>
      </c>
      <c r="F7" s="171">
        <f t="shared" si="0"/>
        <v>78.055555555555557</v>
      </c>
      <c r="G7" s="171">
        <f t="shared" si="0"/>
        <v>83.833333333333329</v>
      </c>
      <c r="H7" s="171">
        <f t="shared" si="0"/>
        <v>73.666666666666671</v>
      </c>
      <c r="I7" s="171">
        <f t="shared" si="0"/>
        <v>77.666666666666671</v>
      </c>
      <c r="J7" s="171">
        <f t="shared" si="0"/>
        <v>78.5</v>
      </c>
      <c r="K7" s="171">
        <f t="shared" si="0"/>
        <v>69.944444444444443</v>
      </c>
      <c r="L7" s="171">
        <f t="shared" si="0"/>
        <v>77.944444444444443</v>
      </c>
      <c r="M7" s="171">
        <f t="shared" si="0"/>
        <v>73.055555555555557</v>
      </c>
      <c r="N7" s="171">
        <f t="shared" si="0"/>
        <v>87.222222222222229</v>
      </c>
      <c r="O7" s="171">
        <f t="shared" si="0"/>
        <v>76.666666666666671</v>
      </c>
      <c r="P7" s="171">
        <f t="shared" si="0"/>
        <v>67.666666666666671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 t="e">
        <f>AVERAGE(AU8:AU30)</f>
        <v>#DIV/0!</v>
      </c>
      <c r="AV7" s="171" t="e">
        <f>AVERAGE(AV8:AV30)</f>
        <v>#DIV/0!</v>
      </c>
      <c r="AW7" s="171" t="e">
        <f>AVERAGE(AW8:AW30)</f>
        <v>#DIV/0!</v>
      </c>
      <c r="AX7" s="171"/>
      <c r="AY7" s="171"/>
      <c r="AZ7" s="171" t="e">
        <f>AVERAGE(AZ8:AZ30)</f>
        <v>#DIV/0!</v>
      </c>
      <c r="BA7" s="20"/>
      <c r="BB7" s="20"/>
      <c r="BC7" s="20"/>
      <c r="BD7" s="20"/>
      <c r="BE7" s="20"/>
      <c r="BG7" s="341">
        <f>COUNTIF(E8:AU8,"&gt;=90")/COUNT(E8:AU8)*100</f>
        <v>0</v>
      </c>
      <c r="BH7" s="341">
        <f>(COUNTIF(E8:AU8,"&gt;=82")-COUNTIF(E8:AU8,"&gt;=90"))/(COUNT(E8:AU8))*100</f>
        <v>3.8461538461538463</v>
      </c>
      <c r="BI7" s="341">
        <f>(COUNTIF(E8:AU8,"&gt;=74")-COUNTIF(E8:AU8,"&gt;=82"))/(COUNT(E8:AU8))*100</f>
        <v>15.384615384615385</v>
      </c>
      <c r="BJ7" s="341">
        <f>(COUNTIF(E8:AU8,"&gt;=64")-COUNTIF(E8:AU8,"&gt;=74"))/(COUNT(E8:AU8))*100</f>
        <v>19.230769230769234</v>
      </c>
      <c r="BK7" s="341">
        <f>(COUNTIF(E8:AU8,"&gt;=60")-COUNTIF(E8:AU8,"&gt;=64"))/(COUNT(E8:AU8))*100</f>
        <v>61.53846153846154</v>
      </c>
      <c r="BL7" s="24"/>
      <c r="BM7" s="24">
        <f>BA8/$BD8</f>
        <v>0</v>
      </c>
      <c r="BN7" s="24">
        <f t="shared" ref="BN7:BO7" si="1">BB8/$BD8</f>
        <v>0.19230769230769232</v>
      </c>
      <c r="BO7" s="24">
        <f t="shared" si="1"/>
        <v>0.80769230769230771</v>
      </c>
      <c r="BP7" s="24"/>
    </row>
    <row r="8" spans="1:68" s="24" customFormat="1" ht="18" customHeight="1" x14ac:dyDescent="0.25">
      <c r="A8" s="198">
        <v>1</v>
      </c>
      <c r="B8" s="199" t="s">
        <v>124</v>
      </c>
      <c r="C8" s="200"/>
      <c r="D8" s="201" t="s">
        <v>141</v>
      </c>
      <c r="E8" s="202">
        <v>60</v>
      </c>
      <c r="F8" s="202">
        <v>74</v>
      </c>
      <c r="G8" s="202">
        <v>75</v>
      </c>
      <c r="H8" s="202">
        <v>62</v>
      </c>
      <c r="I8" s="202">
        <v>75</v>
      </c>
      <c r="J8" s="202">
        <v>69</v>
      </c>
      <c r="K8" s="202">
        <v>60</v>
      </c>
      <c r="L8" s="202">
        <v>60</v>
      </c>
      <c r="M8" s="202">
        <v>60</v>
      </c>
      <c r="N8" s="202">
        <v>85</v>
      </c>
      <c r="O8" s="202">
        <v>62</v>
      </c>
      <c r="P8" s="202">
        <v>60</v>
      </c>
      <c r="Q8" s="202">
        <v>60</v>
      </c>
      <c r="R8" s="202">
        <v>68</v>
      </c>
      <c r="S8" s="202">
        <v>61</v>
      </c>
      <c r="T8" s="202">
        <v>60</v>
      </c>
      <c r="U8" s="202">
        <v>62</v>
      </c>
      <c r="V8" s="202">
        <v>60</v>
      </c>
      <c r="W8" s="202">
        <v>65</v>
      </c>
      <c r="X8" s="202">
        <v>60</v>
      </c>
      <c r="Y8" s="202">
        <v>71</v>
      </c>
      <c r="Z8" s="202">
        <v>60</v>
      </c>
      <c r="AA8" s="202"/>
      <c r="AB8" s="202"/>
      <c r="AC8" s="202">
        <v>60</v>
      </c>
      <c r="AD8" s="202">
        <v>75</v>
      </c>
      <c r="AE8" s="202">
        <v>60</v>
      </c>
      <c r="AF8" s="202">
        <v>64</v>
      </c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55">
        <f t="shared" ref="AV8:AV20" si="2">IF(COUNTIF(E8:L8,"&gt;59")=COUNTA(E8:L8),(IF(COUNTA(E8:L8&gt;0),SUM(E8:L8)/COUNT(E8:L8),"св")),"Нет п/оц.")</f>
        <v>66.875</v>
      </c>
      <c r="AW8" s="55">
        <f t="shared" ref="AW8:AW20" si="3">IF(COUNTIF(M8:S8,"&gt;59")=COUNTA(M8:S8),(IF(COUNTA(M8:S8&gt;0),SUM(M8:S8)/COUNT(M8:S8),"св")),"Нет п/оц.")</f>
        <v>65.142857142857139</v>
      </c>
      <c r="AX8" s="55">
        <f t="shared" ref="AX8:AX20" si="4">IF(COUNTIF(T8:Z8,"&gt;59")=COUNTA(T8:Z8),(IF(COUNTA(T8:Z8&gt;0),SUM(T8:Z8)/COUNT(T8:Z8),"св")),"Нет п/оц.")</f>
        <v>62.571428571428569</v>
      </c>
      <c r="AY8" s="55">
        <f>IF(COUNTIF(AA8:AU8,"&gt;59")=COUNTA(AA8:AU8),(IF(COUNTA(AA8:AU8&gt;0),SUM(AA8:AU8)/COUNT(AA8:AU8),"св")),"Нет п/оц.")</f>
        <v>64.75</v>
      </c>
      <c r="AZ8" s="203">
        <f t="shared" ref="AZ8:AZ20" si="5">IF(COUNTIF(E8:AU8,"&gt;59")=COUNTA(E8:AU8),(IF(COUNTA(E8:AU8&gt;0),SUM(E8:AU8)/COUNT(E8:AU8),"св")),"Нет п/оц.")</f>
        <v>64.92307692307692</v>
      </c>
      <c r="BA8" s="26">
        <f t="shared" ref="BA8:BA20" si="6">COUNTIF(E8:AU8,"&gt;=90")</f>
        <v>0</v>
      </c>
      <c r="BB8" s="26">
        <f t="shared" ref="BB8:BB20" si="7">COUNTIFS(E8:AU8,"&gt;=74",E8:AU8,"&lt;90")</f>
        <v>5</v>
      </c>
      <c r="BC8" s="26">
        <f t="shared" ref="BC8:BC20" si="8">COUNTIFS(E8:AU8,"&gt;=60",E8:AU8,"&lt;74")</f>
        <v>21</v>
      </c>
      <c r="BD8" s="26">
        <f t="shared" ref="BD8:BD29" si="9">BC8+BB8+BA8</f>
        <v>26</v>
      </c>
      <c r="BE8" s="27">
        <f t="shared" ref="BE8:BE29" si="10">BA8/BD8*100</f>
        <v>0</v>
      </c>
      <c r="BG8" s="341">
        <f t="shared" ref="BG8:BG24" si="11">COUNTIF(E9:AU9,"&gt;=90")/COUNT(E9:AU9)*100</f>
        <v>26.923076923076923</v>
      </c>
      <c r="BH8" s="341">
        <f t="shared" ref="BH8:BH24" si="12">(COUNTIF(E9:AU9,"&gt;=82")-COUNTIF(E9:AU9,"&gt;=90"))/(COUNT(E9:AU9))*100</f>
        <v>11.538461538461538</v>
      </c>
      <c r="BI8" s="341">
        <f t="shared" ref="BI8:BI24" si="13">(COUNTIF(E9:AU9,"&gt;=74")-COUNTIF(E9:AU9,"&gt;=82"))/(COUNT(E9:AU9))*100</f>
        <v>11.538461538461538</v>
      </c>
      <c r="BJ8" s="341">
        <f t="shared" ref="BJ8:BJ24" si="14">(COUNTIF(E9:AU9,"&gt;=64")-COUNTIF(E9:AU9,"&gt;=74"))/(COUNT(E9:AU9))*100</f>
        <v>19.230769230769234</v>
      </c>
      <c r="BK8" s="341">
        <f t="shared" ref="BK8:BK24" si="15">(COUNTIF(E9:AU9,"&gt;=60")-COUNTIF(E9:AU9,"&gt;=64"))/(COUNT(E9:AU9))*100</f>
        <v>30.76923076923077</v>
      </c>
      <c r="BM8" s="24">
        <f t="shared" ref="BM8:BM24" si="16">BA9/$BD9</f>
        <v>0.26923076923076922</v>
      </c>
      <c r="BN8" s="24">
        <f t="shared" ref="BN8:BN24" si="17">BB9/$BD9</f>
        <v>0.23076923076923078</v>
      </c>
      <c r="BO8" s="24">
        <f t="shared" ref="BO8:BO24" si="18">BC9/$BD9</f>
        <v>0.5</v>
      </c>
    </row>
    <row r="9" spans="1:68" s="24" customFormat="1" ht="18" customHeight="1" x14ac:dyDescent="0.25">
      <c r="A9" s="198">
        <v>2</v>
      </c>
      <c r="B9" s="199" t="s">
        <v>125</v>
      </c>
      <c r="C9" s="200"/>
      <c r="D9" s="201" t="s">
        <v>141</v>
      </c>
      <c r="E9" s="202">
        <v>60</v>
      </c>
      <c r="F9" s="202">
        <v>74</v>
      </c>
      <c r="G9" s="202">
        <v>90</v>
      </c>
      <c r="H9" s="202">
        <v>70</v>
      </c>
      <c r="I9" s="202">
        <v>74</v>
      </c>
      <c r="J9" s="202">
        <v>72</v>
      </c>
      <c r="K9" s="202">
        <v>63</v>
      </c>
      <c r="L9" s="202">
        <v>87</v>
      </c>
      <c r="M9" s="202">
        <v>90</v>
      </c>
      <c r="N9" s="202">
        <v>95</v>
      </c>
      <c r="O9" s="202">
        <v>95</v>
      </c>
      <c r="P9" s="202">
        <v>60</v>
      </c>
      <c r="Q9" s="202">
        <v>83</v>
      </c>
      <c r="R9" s="202">
        <v>61</v>
      </c>
      <c r="S9" s="202">
        <v>61</v>
      </c>
      <c r="T9" s="202">
        <v>60</v>
      </c>
      <c r="U9" s="202">
        <v>61</v>
      </c>
      <c r="V9" s="202">
        <v>80</v>
      </c>
      <c r="W9" s="202">
        <v>91</v>
      </c>
      <c r="X9" s="202">
        <v>85</v>
      </c>
      <c r="Y9" s="202">
        <v>99</v>
      </c>
      <c r="Z9" s="202">
        <v>70</v>
      </c>
      <c r="AA9" s="202"/>
      <c r="AB9" s="202"/>
      <c r="AC9" s="202">
        <v>64</v>
      </c>
      <c r="AD9" s="202">
        <v>91</v>
      </c>
      <c r="AE9" s="202">
        <v>60</v>
      </c>
      <c r="AF9" s="202">
        <v>65</v>
      </c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55">
        <f t="shared" si="2"/>
        <v>73.75</v>
      </c>
      <c r="AW9" s="55">
        <f t="shared" si="3"/>
        <v>77.857142857142861</v>
      </c>
      <c r="AX9" s="55">
        <f t="shared" si="4"/>
        <v>78</v>
      </c>
      <c r="AY9" s="55">
        <f t="shared" ref="AY9:AY29" si="19">IF(COUNTIF(AA9:AU9,"&gt;59")=COUNTA(AA9:AU9),(IF(COUNTA(AA9:AU9&gt;0),SUM(AA9:AU9)/COUNT(AA9:AU9),"св")),"Нет п/оц.")</f>
        <v>70</v>
      </c>
      <c r="AZ9" s="203">
        <f t="shared" si="5"/>
        <v>75.42307692307692</v>
      </c>
      <c r="BA9" s="26">
        <f t="shared" si="6"/>
        <v>7</v>
      </c>
      <c r="BB9" s="26">
        <f t="shared" si="7"/>
        <v>6</v>
      </c>
      <c r="BC9" s="26">
        <f t="shared" si="8"/>
        <v>13</v>
      </c>
      <c r="BD9" s="26">
        <f t="shared" si="9"/>
        <v>26</v>
      </c>
      <c r="BE9" s="27">
        <f t="shared" si="10"/>
        <v>26.923076923076923</v>
      </c>
      <c r="BG9" s="341">
        <f t="shared" si="11"/>
        <v>3.8461538461538463</v>
      </c>
      <c r="BH9" s="341">
        <f t="shared" si="12"/>
        <v>3.8461538461538463</v>
      </c>
      <c r="BI9" s="341">
        <f t="shared" si="13"/>
        <v>30.76923076923077</v>
      </c>
      <c r="BJ9" s="341">
        <f t="shared" si="14"/>
        <v>30.76923076923077</v>
      </c>
      <c r="BK9" s="341">
        <f t="shared" si="15"/>
        <v>30.76923076923077</v>
      </c>
      <c r="BM9" s="24">
        <f t="shared" si="16"/>
        <v>3.8461538461538464E-2</v>
      </c>
      <c r="BN9" s="24">
        <f t="shared" si="17"/>
        <v>0.34615384615384615</v>
      </c>
      <c r="BO9" s="24">
        <f t="shared" si="18"/>
        <v>0.61538461538461542</v>
      </c>
    </row>
    <row r="10" spans="1:68" s="24" customFormat="1" ht="18" customHeight="1" x14ac:dyDescent="0.25">
      <c r="A10" s="198">
        <v>3</v>
      </c>
      <c r="B10" s="199" t="s">
        <v>126</v>
      </c>
      <c r="C10" s="200"/>
      <c r="D10" s="201" t="s">
        <v>141</v>
      </c>
      <c r="E10" s="202">
        <v>60</v>
      </c>
      <c r="F10" s="202">
        <v>65</v>
      </c>
      <c r="G10" s="202">
        <v>70</v>
      </c>
      <c r="H10" s="202">
        <v>61</v>
      </c>
      <c r="I10" s="202">
        <v>60</v>
      </c>
      <c r="J10" s="202">
        <v>76</v>
      </c>
      <c r="K10" s="202">
        <v>60</v>
      </c>
      <c r="L10" s="202">
        <v>60</v>
      </c>
      <c r="M10" s="202">
        <v>75</v>
      </c>
      <c r="N10" s="202">
        <v>90</v>
      </c>
      <c r="O10" s="202">
        <v>75</v>
      </c>
      <c r="P10" s="202">
        <v>70</v>
      </c>
      <c r="Q10" s="202">
        <v>75</v>
      </c>
      <c r="R10" s="202">
        <v>67</v>
      </c>
      <c r="S10" s="202">
        <v>66</v>
      </c>
      <c r="T10" s="202">
        <v>60</v>
      </c>
      <c r="U10" s="202">
        <v>69</v>
      </c>
      <c r="V10" s="202">
        <v>64</v>
      </c>
      <c r="W10" s="202">
        <v>74</v>
      </c>
      <c r="X10" s="202">
        <v>82</v>
      </c>
      <c r="Y10" s="202">
        <v>74</v>
      </c>
      <c r="Z10" s="202">
        <v>74</v>
      </c>
      <c r="AA10" s="202"/>
      <c r="AB10" s="202"/>
      <c r="AC10" s="202">
        <v>63</v>
      </c>
      <c r="AD10" s="202">
        <v>81</v>
      </c>
      <c r="AE10" s="202">
        <v>61</v>
      </c>
      <c r="AF10" s="202">
        <v>69</v>
      </c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55">
        <f t="shared" si="2"/>
        <v>64</v>
      </c>
      <c r="AW10" s="55">
        <f t="shared" si="3"/>
        <v>74</v>
      </c>
      <c r="AX10" s="55">
        <f t="shared" si="4"/>
        <v>71</v>
      </c>
      <c r="AY10" s="55">
        <f t="shared" si="19"/>
        <v>68.5</v>
      </c>
      <c r="AZ10" s="203">
        <f t="shared" si="5"/>
        <v>69.269230769230774</v>
      </c>
      <c r="BA10" s="26">
        <f t="shared" si="6"/>
        <v>1</v>
      </c>
      <c r="BB10" s="26">
        <f t="shared" si="7"/>
        <v>9</v>
      </c>
      <c r="BC10" s="26">
        <f t="shared" si="8"/>
        <v>16</v>
      </c>
      <c r="BD10" s="26">
        <f t="shared" si="9"/>
        <v>26</v>
      </c>
      <c r="BE10" s="27">
        <f t="shared" si="10"/>
        <v>3.8461538461538463</v>
      </c>
      <c r="BG10" s="341">
        <f t="shared" si="11"/>
        <v>19.230769230769234</v>
      </c>
      <c r="BH10" s="341">
        <f t="shared" si="12"/>
        <v>26.923076923076923</v>
      </c>
      <c r="BI10" s="341">
        <f t="shared" si="13"/>
        <v>23.076923076923077</v>
      </c>
      <c r="BJ10" s="341">
        <f t="shared" si="14"/>
        <v>19.230769230769234</v>
      </c>
      <c r="BK10" s="341">
        <f t="shared" si="15"/>
        <v>11.538461538461538</v>
      </c>
      <c r="BM10" s="24">
        <f t="shared" si="16"/>
        <v>0.19230769230769232</v>
      </c>
      <c r="BN10" s="24">
        <f t="shared" si="17"/>
        <v>0.5</v>
      </c>
      <c r="BO10" s="24">
        <f t="shared" si="18"/>
        <v>0.30769230769230771</v>
      </c>
    </row>
    <row r="11" spans="1:68" s="74" customFormat="1" ht="18" customHeight="1" x14ac:dyDescent="0.25">
      <c r="A11" s="198">
        <v>5</v>
      </c>
      <c r="B11" s="199" t="s">
        <v>127</v>
      </c>
      <c r="C11" s="200"/>
      <c r="D11" s="201" t="s">
        <v>141</v>
      </c>
      <c r="E11" s="202">
        <v>60</v>
      </c>
      <c r="F11" s="202">
        <v>90</v>
      </c>
      <c r="G11" s="202">
        <v>92</v>
      </c>
      <c r="H11" s="202">
        <v>86</v>
      </c>
      <c r="I11" s="202">
        <v>84</v>
      </c>
      <c r="J11" s="202">
        <v>71</v>
      </c>
      <c r="K11" s="202">
        <v>64</v>
      </c>
      <c r="L11" s="202">
        <v>90</v>
      </c>
      <c r="M11" s="202">
        <v>74</v>
      </c>
      <c r="N11" s="202">
        <v>85</v>
      </c>
      <c r="O11" s="202">
        <v>90</v>
      </c>
      <c r="P11" s="202">
        <v>78</v>
      </c>
      <c r="Q11" s="202">
        <v>86</v>
      </c>
      <c r="R11" s="202">
        <v>74</v>
      </c>
      <c r="S11" s="202">
        <v>68</v>
      </c>
      <c r="T11" s="202">
        <v>75</v>
      </c>
      <c r="U11" s="202">
        <v>80</v>
      </c>
      <c r="V11" s="202">
        <v>70</v>
      </c>
      <c r="W11" s="202">
        <v>86</v>
      </c>
      <c r="X11" s="202">
        <v>78</v>
      </c>
      <c r="Y11" s="202">
        <v>86</v>
      </c>
      <c r="Z11" s="202">
        <v>82</v>
      </c>
      <c r="AA11" s="202"/>
      <c r="AB11" s="202"/>
      <c r="AC11" s="202">
        <v>63</v>
      </c>
      <c r="AD11" s="202">
        <v>91</v>
      </c>
      <c r="AE11" s="202">
        <v>62</v>
      </c>
      <c r="AF11" s="202">
        <v>66</v>
      </c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55">
        <f t="shared" si="2"/>
        <v>79.625</v>
      </c>
      <c r="AW11" s="55">
        <f t="shared" si="3"/>
        <v>79.285714285714292</v>
      </c>
      <c r="AX11" s="55">
        <f t="shared" si="4"/>
        <v>79.571428571428569</v>
      </c>
      <c r="AY11" s="55">
        <f t="shared" si="19"/>
        <v>70.5</v>
      </c>
      <c r="AZ11" s="203">
        <f t="shared" si="5"/>
        <v>78.115384615384613</v>
      </c>
      <c r="BA11" s="26">
        <f t="shared" si="6"/>
        <v>5</v>
      </c>
      <c r="BB11" s="26">
        <f t="shared" si="7"/>
        <v>13</v>
      </c>
      <c r="BC11" s="26">
        <f t="shared" si="8"/>
        <v>8</v>
      </c>
      <c r="BD11" s="26">
        <f t="shared" si="9"/>
        <v>26</v>
      </c>
      <c r="BE11" s="27">
        <f t="shared" si="10"/>
        <v>19.230769230769234</v>
      </c>
      <c r="BG11" s="341">
        <f t="shared" si="11"/>
        <v>42.307692307692307</v>
      </c>
      <c r="BH11" s="341">
        <f t="shared" si="12"/>
        <v>11.538461538461538</v>
      </c>
      <c r="BI11" s="341">
        <f t="shared" si="13"/>
        <v>11.538461538461538</v>
      </c>
      <c r="BJ11" s="341">
        <f t="shared" si="14"/>
        <v>26.923076923076923</v>
      </c>
      <c r="BK11" s="341">
        <f t="shared" si="15"/>
        <v>7.6923076923076925</v>
      </c>
      <c r="BL11" s="24"/>
      <c r="BM11" s="24">
        <f t="shared" si="16"/>
        <v>0.42307692307692307</v>
      </c>
      <c r="BN11" s="24">
        <f t="shared" si="17"/>
        <v>0.23076923076923078</v>
      </c>
      <c r="BO11" s="24">
        <f t="shared" si="18"/>
        <v>0.34615384615384615</v>
      </c>
    </row>
    <row r="12" spans="1:68" ht="18" customHeight="1" x14ac:dyDescent="0.25">
      <c r="A12" s="198">
        <v>6</v>
      </c>
      <c r="B12" s="199" t="s">
        <v>128</v>
      </c>
      <c r="C12" s="204"/>
      <c r="D12" s="201" t="s">
        <v>141</v>
      </c>
      <c r="E12" s="202">
        <v>86</v>
      </c>
      <c r="F12" s="202">
        <v>98</v>
      </c>
      <c r="G12" s="202">
        <v>98</v>
      </c>
      <c r="H12" s="202">
        <v>90</v>
      </c>
      <c r="I12" s="202">
        <v>94</v>
      </c>
      <c r="J12" s="202">
        <v>90</v>
      </c>
      <c r="K12" s="202">
        <v>85</v>
      </c>
      <c r="L12" s="202">
        <v>95</v>
      </c>
      <c r="M12" s="202">
        <v>79</v>
      </c>
      <c r="N12" s="202">
        <v>90</v>
      </c>
      <c r="O12" s="202">
        <v>93</v>
      </c>
      <c r="P12" s="202">
        <v>70</v>
      </c>
      <c r="Q12" s="202">
        <v>93</v>
      </c>
      <c r="R12" s="202">
        <v>68</v>
      </c>
      <c r="S12" s="202">
        <v>63</v>
      </c>
      <c r="T12" s="202">
        <v>73</v>
      </c>
      <c r="U12" s="202">
        <v>71</v>
      </c>
      <c r="V12" s="202">
        <v>60</v>
      </c>
      <c r="W12" s="202">
        <v>72</v>
      </c>
      <c r="X12" s="202">
        <v>74</v>
      </c>
      <c r="Y12" s="202">
        <v>88</v>
      </c>
      <c r="Z12" s="202">
        <v>74</v>
      </c>
      <c r="AA12" s="202"/>
      <c r="AB12" s="202"/>
      <c r="AC12" s="202">
        <v>94</v>
      </c>
      <c r="AD12" s="202">
        <v>95</v>
      </c>
      <c r="AE12" s="202">
        <v>64</v>
      </c>
      <c r="AF12" s="202">
        <v>66</v>
      </c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55">
        <f t="shared" si="2"/>
        <v>92</v>
      </c>
      <c r="AW12" s="55">
        <f t="shared" si="3"/>
        <v>79.428571428571431</v>
      </c>
      <c r="AX12" s="55">
        <f t="shared" si="4"/>
        <v>73.142857142857139</v>
      </c>
      <c r="AY12" s="55">
        <f t="shared" si="19"/>
        <v>79.75</v>
      </c>
      <c r="AZ12" s="203">
        <f t="shared" si="5"/>
        <v>81.65384615384616</v>
      </c>
      <c r="BA12" s="26">
        <f t="shared" si="6"/>
        <v>11</v>
      </c>
      <c r="BB12" s="26">
        <f t="shared" si="7"/>
        <v>6</v>
      </c>
      <c r="BC12" s="26">
        <f t="shared" si="8"/>
        <v>9</v>
      </c>
      <c r="BD12" s="26">
        <f t="shared" si="9"/>
        <v>26</v>
      </c>
      <c r="BE12" s="27">
        <f t="shared" si="10"/>
        <v>42.307692307692307</v>
      </c>
      <c r="BG12" s="341">
        <f t="shared" si="11"/>
        <v>30.76923076923077</v>
      </c>
      <c r="BH12" s="341">
        <f t="shared" si="12"/>
        <v>15.384615384615385</v>
      </c>
      <c r="BI12" s="341">
        <f t="shared" si="13"/>
        <v>19.230769230769234</v>
      </c>
      <c r="BJ12" s="341">
        <f t="shared" si="14"/>
        <v>23.076923076923077</v>
      </c>
      <c r="BK12" s="341">
        <f t="shared" si="15"/>
        <v>11.538461538461538</v>
      </c>
      <c r="BL12" s="24"/>
      <c r="BM12" s="24">
        <f t="shared" si="16"/>
        <v>0.30769230769230771</v>
      </c>
      <c r="BN12" s="24">
        <f t="shared" si="17"/>
        <v>0.34615384615384615</v>
      </c>
      <c r="BO12" s="24">
        <f t="shared" si="18"/>
        <v>0.34615384615384615</v>
      </c>
    </row>
    <row r="13" spans="1:68" ht="18" customHeight="1" x14ac:dyDescent="0.25">
      <c r="A13" s="198"/>
      <c r="B13" s="199" t="s">
        <v>129</v>
      </c>
      <c r="C13" s="204"/>
      <c r="D13" s="201" t="s">
        <v>141</v>
      </c>
      <c r="E13" s="202">
        <v>60</v>
      </c>
      <c r="F13" s="202">
        <v>95</v>
      </c>
      <c r="G13" s="202">
        <v>98</v>
      </c>
      <c r="H13" s="202">
        <v>65</v>
      </c>
      <c r="I13" s="202">
        <v>92</v>
      </c>
      <c r="J13" s="202">
        <v>77</v>
      </c>
      <c r="K13" s="202">
        <v>72</v>
      </c>
      <c r="L13" s="202">
        <v>94</v>
      </c>
      <c r="M13" s="202">
        <v>91</v>
      </c>
      <c r="N13" s="202">
        <v>90</v>
      </c>
      <c r="O13" s="202">
        <v>88</v>
      </c>
      <c r="P13" s="202">
        <v>69</v>
      </c>
      <c r="Q13" s="202">
        <v>74</v>
      </c>
      <c r="R13" s="202">
        <v>70</v>
      </c>
      <c r="S13" s="202">
        <v>67</v>
      </c>
      <c r="T13" s="202">
        <v>61</v>
      </c>
      <c r="U13" s="202">
        <v>71</v>
      </c>
      <c r="V13" s="202">
        <v>60</v>
      </c>
      <c r="W13" s="202">
        <v>78</v>
      </c>
      <c r="X13" s="202">
        <v>84</v>
      </c>
      <c r="Y13" s="202">
        <v>76</v>
      </c>
      <c r="Z13" s="202">
        <v>74</v>
      </c>
      <c r="AA13" s="202"/>
      <c r="AB13" s="202"/>
      <c r="AC13" s="202">
        <v>88</v>
      </c>
      <c r="AD13" s="202">
        <v>91</v>
      </c>
      <c r="AE13" s="202">
        <v>96</v>
      </c>
      <c r="AF13" s="202">
        <v>86</v>
      </c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55">
        <f t="shared" si="2"/>
        <v>81.625</v>
      </c>
      <c r="AW13" s="55">
        <f t="shared" si="3"/>
        <v>78.428571428571431</v>
      </c>
      <c r="AX13" s="55">
        <f t="shared" si="4"/>
        <v>72</v>
      </c>
      <c r="AY13" s="55">
        <f t="shared" si="19"/>
        <v>90.25</v>
      </c>
      <c r="AZ13" s="203">
        <f t="shared" si="5"/>
        <v>79.5</v>
      </c>
      <c r="BA13" s="26">
        <f t="shared" si="6"/>
        <v>8</v>
      </c>
      <c r="BB13" s="26">
        <f t="shared" si="7"/>
        <v>9</v>
      </c>
      <c r="BC13" s="26">
        <f t="shared" si="8"/>
        <v>9</v>
      </c>
      <c r="BD13" s="26">
        <f t="shared" si="9"/>
        <v>26</v>
      </c>
      <c r="BE13" s="27">
        <f t="shared" si="10"/>
        <v>30.76923076923077</v>
      </c>
      <c r="BG13" s="341">
        <f t="shared" si="11"/>
        <v>34.615384615384613</v>
      </c>
      <c r="BH13" s="341">
        <f t="shared" si="12"/>
        <v>23.076923076923077</v>
      </c>
      <c r="BI13" s="341">
        <f t="shared" si="13"/>
        <v>23.076923076923077</v>
      </c>
      <c r="BJ13" s="341">
        <f t="shared" si="14"/>
        <v>19.230769230769234</v>
      </c>
      <c r="BK13" s="341">
        <f t="shared" si="15"/>
        <v>0</v>
      </c>
      <c r="BL13" s="24"/>
      <c r="BM13" s="24">
        <f t="shared" si="16"/>
        <v>0.34615384615384615</v>
      </c>
      <c r="BN13" s="24">
        <f t="shared" si="17"/>
        <v>0.46153846153846156</v>
      </c>
      <c r="BO13" s="24">
        <f t="shared" si="18"/>
        <v>0.19230769230769232</v>
      </c>
    </row>
    <row r="14" spans="1:68" ht="18" customHeight="1" x14ac:dyDescent="0.25">
      <c r="A14" s="198"/>
      <c r="B14" s="199" t="s">
        <v>130</v>
      </c>
      <c r="C14" s="204"/>
      <c r="D14" s="201" t="s">
        <v>141</v>
      </c>
      <c r="E14" s="202">
        <v>95</v>
      </c>
      <c r="F14" s="202">
        <v>90</v>
      </c>
      <c r="G14" s="202">
        <v>96</v>
      </c>
      <c r="H14" s="202">
        <v>75</v>
      </c>
      <c r="I14" s="202">
        <v>85</v>
      </c>
      <c r="J14" s="202">
        <v>95</v>
      </c>
      <c r="K14" s="202">
        <v>69</v>
      </c>
      <c r="L14" s="202">
        <v>80</v>
      </c>
      <c r="M14" s="202">
        <v>92</v>
      </c>
      <c r="N14" s="202">
        <v>90</v>
      </c>
      <c r="O14" s="202">
        <v>85</v>
      </c>
      <c r="P14" s="202">
        <v>66</v>
      </c>
      <c r="Q14" s="202">
        <v>95</v>
      </c>
      <c r="R14" s="202">
        <v>81</v>
      </c>
      <c r="S14" s="202">
        <v>90</v>
      </c>
      <c r="T14" s="202">
        <v>71</v>
      </c>
      <c r="U14" s="202">
        <v>81</v>
      </c>
      <c r="V14" s="202">
        <v>74</v>
      </c>
      <c r="W14" s="202">
        <v>84</v>
      </c>
      <c r="X14" s="202">
        <v>74</v>
      </c>
      <c r="Y14" s="202">
        <v>83</v>
      </c>
      <c r="Z14" s="202">
        <v>67</v>
      </c>
      <c r="AA14" s="202"/>
      <c r="AB14" s="202"/>
      <c r="AC14" s="202">
        <v>88</v>
      </c>
      <c r="AD14" s="202">
        <v>95</v>
      </c>
      <c r="AE14" s="202">
        <v>82</v>
      </c>
      <c r="AF14" s="202">
        <v>64</v>
      </c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55">
        <f t="shared" si="2"/>
        <v>85.625</v>
      </c>
      <c r="AW14" s="55">
        <f t="shared" si="3"/>
        <v>85.571428571428569</v>
      </c>
      <c r="AX14" s="55">
        <f t="shared" si="4"/>
        <v>76.285714285714292</v>
      </c>
      <c r="AY14" s="55">
        <f t="shared" si="19"/>
        <v>82.25</v>
      </c>
      <c r="AZ14" s="203">
        <f t="shared" si="5"/>
        <v>82.57692307692308</v>
      </c>
      <c r="BA14" s="26">
        <f t="shared" si="6"/>
        <v>9</v>
      </c>
      <c r="BB14" s="26">
        <f t="shared" si="7"/>
        <v>12</v>
      </c>
      <c r="BC14" s="26">
        <f t="shared" si="8"/>
        <v>5</v>
      </c>
      <c r="BD14" s="26">
        <f t="shared" si="9"/>
        <v>26</v>
      </c>
      <c r="BE14" s="27">
        <f t="shared" si="10"/>
        <v>34.615384615384613</v>
      </c>
      <c r="BG14" s="341">
        <f t="shared" si="11"/>
        <v>42.307692307692307</v>
      </c>
      <c r="BH14" s="341">
        <f t="shared" si="12"/>
        <v>15.384615384615385</v>
      </c>
      <c r="BI14" s="341">
        <f t="shared" si="13"/>
        <v>15.384615384615385</v>
      </c>
      <c r="BJ14" s="341">
        <f t="shared" si="14"/>
        <v>11.538461538461538</v>
      </c>
      <c r="BK14" s="341">
        <f t="shared" si="15"/>
        <v>15.384615384615385</v>
      </c>
      <c r="BL14" s="24"/>
      <c r="BM14" s="24">
        <f t="shared" si="16"/>
        <v>0.42307692307692307</v>
      </c>
      <c r="BN14" s="24">
        <f t="shared" si="17"/>
        <v>0.30769230769230771</v>
      </c>
      <c r="BO14" s="24">
        <f t="shared" si="18"/>
        <v>0.26923076923076922</v>
      </c>
    </row>
    <row r="15" spans="1:68" ht="18" customHeight="1" x14ac:dyDescent="0.25">
      <c r="A15" s="198"/>
      <c r="B15" s="199" t="s">
        <v>131</v>
      </c>
      <c r="C15" s="204"/>
      <c r="D15" s="201" t="s">
        <v>141</v>
      </c>
      <c r="E15" s="202">
        <v>90</v>
      </c>
      <c r="F15" s="202">
        <v>99</v>
      </c>
      <c r="G15" s="202">
        <v>95</v>
      </c>
      <c r="H15" s="202">
        <v>92</v>
      </c>
      <c r="I15" s="202">
        <v>94</v>
      </c>
      <c r="J15" s="202">
        <v>95</v>
      </c>
      <c r="K15" s="202">
        <v>85</v>
      </c>
      <c r="L15" s="202">
        <v>99</v>
      </c>
      <c r="M15" s="202">
        <v>87</v>
      </c>
      <c r="N15" s="202">
        <v>90</v>
      </c>
      <c r="O15" s="202">
        <v>80</v>
      </c>
      <c r="P15" s="202">
        <v>80</v>
      </c>
      <c r="Q15" s="202">
        <v>77</v>
      </c>
      <c r="R15" s="202">
        <v>69</v>
      </c>
      <c r="S15" s="202">
        <v>91</v>
      </c>
      <c r="T15" s="202">
        <v>67</v>
      </c>
      <c r="U15" s="202">
        <v>78</v>
      </c>
      <c r="V15" s="202">
        <v>62</v>
      </c>
      <c r="W15" s="202">
        <v>87</v>
      </c>
      <c r="X15" s="202">
        <v>90</v>
      </c>
      <c r="Y15" s="202">
        <v>93</v>
      </c>
      <c r="Z15" s="202">
        <v>65</v>
      </c>
      <c r="AA15" s="202"/>
      <c r="AB15" s="202"/>
      <c r="AC15" s="202">
        <v>60</v>
      </c>
      <c r="AD15" s="202">
        <v>82</v>
      </c>
      <c r="AE15" s="202">
        <v>61</v>
      </c>
      <c r="AF15" s="202">
        <v>63</v>
      </c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55">
        <f t="shared" si="2"/>
        <v>93.625</v>
      </c>
      <c r="AW15" s="55">
        <f t="shared" si="3"/>
        <v>82</v>
      </c>
      <c r="AX15" s="55">
        <f t="shared" si="4"/>
        <v>77.428571428571431</v>
      </c>
      <c r="AY15" s="55">
        <f t="shared" si="19"/>
        <v>66.5</v>
      </c>
      <c r="AZ15" s="203">
        <f t="shared" si="5"/>
        <v>81.961538461538467</v>
      </c>
      <c r="BA15" s="26">
        <f t="shared" si="6"/>
        <v>11</v>
      </c>
      <c r="BB15" s="26">
        <f t="shared" si="7"/>
        <v>8</v>
      </c>
      <c r="BC15" s="26">
        <f t="shared" si="8"/>
        <v>7</v>
      </c>
      <c r="BD15" s="26">
        <f t="shared" si="9"/>
        <v>26</v>
      </c>
      <c r="BE15" s="27">
        <f t="shared" si="10"/>
        <v>42.307692307692307</v>
      </c>
      <c r="BG15" s="341">
        <f t="shared" si="11"/>
        <v>0</v>
      </c>
      <c r="BH15" s="341">
        <f t="shared" si="12"/>
        <v>0</v>
      </c>
      <c r="BI15" s="341">
        <f t="shared" si="13"/>
        <v>3.8461538461538463</v>
      </c>
      <c r="BJ15" s="341">
        <f t="shared" si="14"/>
        <v>19.230769230769234</v>
      </c>
      <c r="BK15" s="341">
        <f t="shared" si="15"/>
        <v>76.923076923076934</v>
      </c>
      <c r="BL15" s="24"/>
      <c r="BM15" s="24">
        <f t="shared" si="16"/>
        <v>0</v>
      </c>
      <c r="BN15" s="24">
        <f t="shared" si="17"/>
        <v>3.8461538461538464E-2</v>
      </c>
      <c r="BO15" s="24">
        <f t="shared" si="18"/>
        <v>0.96153846153846156</v>
      </c>
    </row>
    <row r="16" spans="1:68" ht="18" customHeight="1" x14ac:dyDescent="0.25">
      <c r="A16" s="198"/>
      <c r="B16" s="199" t="s">
        <v>132</v>
      </c>
      <c r="C16" s="204"/>
      <c r="D16" s="201" t="s">
        <v>141</v>
      </c>
      <c r="E16" s="202">
        <v>60</v>
      </c>
      <c r="F16" s="202">
        <v>60</v>
      </c>
      <c r="G16" s="202">
        <v>60</v>
      </c>
      <c r="H16" s="202">
        <v>63</v>
      </c>
      <c r="I16" s="202">
        <v>67</v>
      </c>
      <c r="J16" s="202">
        <v>69</v>
      </c>
      <c r="K16" s="202">
        <v>62</v>
      </c>
      <c r="L16" s="202">
        <v>60</v>
      </c>
      <c r="M16" s="202">
        <v>60</v>
      </c>
      <c r="N16" s="202">
        <v>75</v>
      </c>
      <c r="O16" s="202">
        <v>62</v>
      </c>
      <c r="P16" s="202">
        <v>60</v>
      </c>
      <c r="Q16" s="202">
        <v>60</v>
      </c>
      <c r="R16" s="202">
        <v>65</v>
      </c>
      <c r="S16" s="202">
        <v>63</v>
      </c>
      <c r="T16" s="202">
        <v>60</v>
      </c>
      <c r="U16" s="202">
        <v>63</v>
      </c>
      <c r="V16" s="202">
        <v>60</v>
      </c>
      <c r="W16" s="202">
        <v>60</v>
      </c>
      <c r="X16" s="202">
        <v>60</v>
      </c>
      <c r="Y16" s="202">
        <v>64</v>
      </c>
      <c r="Z16" s="202">
        <v>60</v>
      </c>
      <c r="AA16" s="202"/>
      <c r="AB16" s="202"/>
      <c r="AC16" s="202">
        <v>60</v>
      </c>
      <c r="AD16" s="202">
        <v>61</v>
      </c>
      <c r="AE16" s="202">
        <v>64</v>
      </c>
      <c r="AF16" s="202">
        <v>63</v>
      </c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55">
        <f t="shared" si="2"/>
        <v>62.625</v>
      </c>
      <c r="AW16" s="55">
        <f t="shared" si="3"/>
        <v>63.571428571428569</v>
      </c>
      <c r="AX16" s="55">
        <f t="shared" si="4"/>
        <v>61</v>
      </c>
      <c r="AY16" s="55">
        <f t="shared" si="19"/>
        <v>62</v>
      </c>
      <c r="AZ16" s="203">
        <f t="shared" si="5"/>
        <v>62.346153846153847</v>
      </c>
      <c r="BA16" s="26">
        <f t="shared" si="6"/>
        <v>0</v>
      </c>
      <c r="BB16" s="26">
        <f t="shared" si="7"/>
        <v>1</v>
      </c>
      <c r="BC16" s="26">
        <f t="shared" si="8"/>
        <v>25</v>
      </c>
      <c r="BD16" s="26">
        <f t="shared" si="9"/>
        <v>26</v>
      </c>
      <c r="BE16" s="27">
        <f t="shared" si="10"/>
        <v>0</v>
      </c>
      <c r="BG16" s="341">
        <f t="shared" si="11"/>
        <v>0</v>
      </c>
      <c r="BH16" s="341">
        <f t="shared" si="12"/>
        <v>3.8461538461538463</v>
      </c>
      <c r="BI16" s="341">
        <f t="shared" si="13"/>
        <v>19.230769230769234</v>
      </c>
      <c r="BJ16" s="341">
        <f t="shared" si="14"/>
        <v>19.230769230769234</v>
      </c>
      <c r="BK16" s="341">
        <f t="shared" si="15"/>
        <v>57.692307692307686</v>
      </c>
      <c r="BL16" s="24"/>
      <c r="BM16" s="24">
        <f t="shared" si="16"/>
        <v>0</v>
      </c>
      <c r="BN16" s="24">
        <f t="shared" si="17"/>
        <v>0.23076923076923078</v>
      </c>
      <c r="BO16" s="24">
        <f t="shared" si="18"/>
        <v>0.76923076923076927</v>
      </c>
    </row>
    <row r="17" spans="1:67" ht="18" customHeight="1" x14ac:dyDescent="0.25">
      <c r="A17" s="198"/>
      <c r="B17" s="199" t="s">
        <v>133</v>
      </c>
      <c r="C17" s="204"/>
      <c r="D17" s="201" t="s">
        <v>141</v>
      </c>
      <c r="E17" s="202">
        <v>60</v>
      </c>
      <c r="F17" s="202">
        <v>74</v>
      </c>
      <c r="G17" s="202">
        <v>75</v>
      </c>
      <c r="H17" s="202">
        <v>62</v>
      </c>
      <c r="I17" s="202">
        <v>78</v>
      </c>
      <c r="J17" s="202">
        <v>73</v>
      </c>
      <c r="K17" s="202">
        <v>62</v>
      </c>
      <c r="L17" s="202">
        <v>74</v>
      </c>
      <c r="M17" s="202">
        <v>63</v>
      </c>
      <c r="N17" s="202">
        <v>85</v>
      </c>
      <c r="O17" s="202">
        <v>65</v>
      </c>
      <c r="P17" s="202">
        <v>63</v>
      </c>
      <c r="Q17" s="202">
        <v>60</v>
      </c>
      <c r="R17" s="202">
        <v>69</v>
      </c>
      <c r="S17" s="202">
        <v>61</v>
      </c>
      <c r="T17" s="202">
        <v>60</v>
      </c>
      <c r="U17" s="202">
        <v>63</v>
      </c>
      <c r="V17" s="202">
        <v>60</v>
      </c>
      <c r="W17" s="202">
        <v>75</v>
      </c>
      <c r="X17" s="202">
        <v>60</v>
      </c>
      <c r="Y17" s="202">
        <v>62</v>
      </c>
      <c r="Z17" s="202">
        <v>60</v>
      </c>
      <c r="AA17" s="202"/>
      <c r="AB17" s="202"/>
      <c r="AC17" s="202">
        <v>60</v>
      </c>
      <c r="AD17" s="202">
        <v>70</v>
      </c>
      <c r="AE17" s="202">
        <v>61</v>
      </c>
      <c r="AF17" s="202">
        <v>64</v>
      </c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55">
        <f t="shared" si="2"/>
        <v>69.75</v>
      </c>
      <c r="AW17" s="55">
        <f t="shared" si="3"/>
        <v>66.571428571428569</v>
      </c>
      <c r="AX17" s="55">
        <f t="shared" si="4"/>
        <v>62.857142857142854</v>
      </c>
      <c r="AY17" s="55">
        <f t="shared" si="19"/>
        <v>63.75</v>
      </c>
      <c r="AZ17" s="203">
        <f t="shared" si="5"/>
        <v>66.115384615384613</v>
      </c>
      <c r="BA17" s="26">
        <f t="shared" si="6"/>
        <v>0</v>
      </c>
      <c r="BB17" s="26">
        <f t="shared" si="7"/>
        <v>6</v>
      </c>
      <c r="BC17" s="26">
        <f t="shared" si="8"/>
        <v>20</v>
      </c>
      <c r="BD17" s="26">
        <f t="shared" si="9"/>
        <v>26</v>
      </c>
      <c r="BE17" s="27">
        <f t="shared" si="10"/>
        <v>0</v>
      </c>
      <c r="BG17" s="341">
        <f t="shared" si="11"/>
        <v>19.230769230769234</v>
      </c>
      <c r="BH17" s="341">
        <f t="shared" si="12"/>
        <v>0</v>
      </c>
      <c r="BI17" s="341">
        <f t="shared" si="13"/>
        <v>34.615384615384613</v>
      </c>
      <c r="BJ17" s="341">
        <f t="shared" si="14"/>
        <v>30.76923076923077</v>
      </c>
      <c r="BK17" s="341">
        <f t="shared" si="15"/>
        <v>15.384615384615385</v>
      </c>
      <c r="BL17" s="24"/>
      <c r="BM17" s="24">
        <f t="shared" si="16"/>
        <v>0.19230769230769232</v>
      </c>
      <c r="BN17" s="24">
        <f t="shared" si="17"/>
        <v>0.34615384615384615</v>
      </c>
      <c r="BO17" s="24">
        <f t="shared" si="18"/>
        <v>0.46153846153846156</v>
      </c>
    </row>
    <row r="18" spans="1:67" ht="18" customHeight="1" x14ac:dyDescent="0.25">
      <c r="A18" s="198"/>
      <c r="B18" s="199" t="s">
        <v>134</v>
      </c>
      <c r="C18" s="204"/>
      <c r="D18" s="201" t="s">
        <v>141</v>
      </c>
      <c r="E18" s="202">
        <v>68</v>
      </c>
      <c r="F18" s="202">
        <v>76</v>
      </c>
      <c r="G18" s="202">
        <v>90</v>
      </c>
      <c r="H18" s="202">
        <v>76</v>
      </c>
      <c r="I18" s="202">
        <v>75</v>
      </c>
      <c r="J18" s="202">
        <v>81</v>
      </c>
      <c r="K18" s="202">
        <v>78</v>
      </c>
      <c r="L18" s="202">
        <v>94</v>
      </c>
      <c r="M18" s="202">
        <v>75</v>
      </c>
      <c r="N18" s="202">
        <v>90</v>
      </c>
      <c r="O18" s="202">
        <v>66</v>
      </c>
      <c r="P18" s="202">
        <v>64</v>
      </c>
      <c r="Q18" s="202">
        <v>76</v>
      </c>
      <c r="R18" s="202">
        <v>78</v>
      </c>
      <c r="S18" s="202">
        <v>64</v>
      </c>
      <c r="T18" s="202">
        <v>67</v>
      </c>
      <c r="U18" s="202">
        <v>71</v>
      </c>
      <c r="V18" s="202">
        <v>60</v>
      </c>
      <c r="W18" s="202">
        <v>78</v>
      </c>
      <c r="X18" s="202">
        <v>67</v>
      </c>
      <c r="Y18" s="202">
        <v>91</v>
      </c>
      <c r="Z18" s="202">
        <v>64</v>
      </c>
      <c r="AA18" s="202"/>
      <c r="AB18" s="202"/>
      <c r="AC18" s="202">
        <v>63</v>
      </c>
      <c r="AD18" s="202">
        <v>91</v>
      </c>
      <c r="AE18" s="202">
        <v>62</v>
      </c>
      <c r="AF18" s="202">
        <v>61</v>
      </c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55">
        <f t="shared" si="2"/>
        <v>79.75</v>
      </c>
      <c r="AW18" s="55">
        <f t="shared" si="3"/>
        <v>73.285714285714292</v>
      </c>
      <c r="AX18" s="55">
        <f t="shared" si="4"/>
        <v>71.142857142857139</v>
      </c>
      <c r="AY18" s="55">
        <f t="shared" si="19"/>
        <v>69.25</v>
      </c>
      <c r="AZ18" s="203">
        <f t="shared" si="5"/>
        <v>74.07692307692308</v>
      </c>
      <c r="BA18" s="26">
        <f t="shared" si="6"/>
        <v>5</v>
      </c>
      <c r="BB18" s="26">
        <f t="shared" si="7"/>
        <v>9</v>
      </c>
      <c r="BC18" s="26">
        <f t="shared" si="8"/>
        <v>12</v>
      </c>
      <c r="BD18" s="26">
        <f t="shared" si="9"/>
        <v>26</v>
      </c>
      <c r="BE18" s="27">
        <f t="shared" si="10"/>
        <v>19.230769230769234</v>
      </c>
      <c r="BG18" s="341">
        <f t="shared" si="11"/>
        <v>15.384615384615385</v>
      </c>
      <c r="BH18" s="341">
        <f t="shared" si="12"/>
        <v>3.8461538461538463</v>
      </c>
      <c r="BI18" s="341">
        <f t="shared" si="13"/>
        <v>11.538461538461538</v>
      </c>
      <c r="BJ18" s="341">
        <f t="shared" si="14"/>
        <v>30.76923076923077</v>
      </c>
      <c r="BK18" s="341">
        <f t="shared" si="15"/>
        <v>38.461538461538467</v>
      </c>
      <c r="BL18" s="24"/>
      <c r="BM18" s="24">
        <f t="shared" si="16"/>
        <v>0.15384615384615385</v>
      </c>
      <c r="BN18" s="24">
        <f t="shared" si="17"/>
        <v>0.15384615384615385</v>
      </c>
      <c r="BO18" s="24">
        <f t="shared" si="18"/>
        <v>0.69230769230769229</v>
      </c>
    </row>
    <row r="19" spans="1:67" ht="18" customHeight="1" x14ac:dyDescent="0.25">
      <c r="A19" s="198"/>
      <c r="B19" s="199" t="s">
        <v>135</v>
      </c>
      <c r="C19" s="204"/>
      <c r="D19" s="201" t="s">
        <v>141</v>
      </c>
      <c r="E19" s="202">
        <v>60</v>
      </c>
      <c r="F19" s="202">
        <v>90</v>
      </c>
      <c r="G19" s="202">
        <v>80</v>
      </c>
      <c r="H19" s="202">
        <v>75</v>
      </c>
      <c r="I19" s="202">
        <v>60</v>
      </c>
      <c r="J19" s="202">
        <v>67</v>
      </c>
      <c r="K19" s="202">
        <v>60</v>
      </c>
      <c r="L19" s="202">
        <v>60</v>
      </c>
      <c r="M19" s="202">
        <v>65</v>
      </c>
      <c r="N19" s="202">
        <v>90</v>
      </c>
      <c r="O19" s="202">
        <v>65</v>
      </c>
      <c r="P19" s="202">
        <v>60</v>
      </c>
      <c r="Q19" s="202">
        <v>72</v>
      </c>
      <c r="R19" s="202">
        <v>63</v>
      </c>
      <c r="S19" s="202">
        <v>60</v>
      </c>
      <c r="T19" s="202">
        <v>64</v>
      </c>
      <c r="U19" s="202">
        <v>60</v>
      </c>
      <c r="V19" s="202">
        <v>63</v>
      </c>
      <c r="W19" s="202">
        <v>76</v>
      </c>
      <c r="X19" s="202">
        <v>85</v>
      </c>
      <c r="Y19" s="202">
        <v>90</v>
      </c>
      <c r="Z19" s="202">
        <v>68</v>
      </c>
      <c r="AA19" s="202"/>
      <c r="AB19" s="202"/>
      <c r="AC19" s="202">
        <v>64</v>
      </c>
      <c r="AD19" s="202">
        <v>91</v>
      </c>
      <c r="AE19" s="202">
        <v>63</v>
      </c>
      <c r="AF19" s="202">
        <v>66</v>
      </c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55">
        <f t="shared" si="2"/>
        <v>69</v>
      </c>
      <c r="AW19" s="55">
        <f t="shared" si="3"/>
        <v>67.857142857142861</v>
      </c>
      <c r="AX19" s="55">
        <f t="shared" si="4"/>
        <v>72.285714285714292</v>
      </c>
      <c r="AY19" s="55">
        <f t="shared" si="19"/>
        <v>71</v>
      </c>
      <c r="AZ19" s="203">
        <f t="shared" si="5"/>
        <v>69.884615384615387</v>
      </c>
      <c r="BA19" s="26">
        <f t="shared" si="6"/>
        <v>4</v>
      </c>
      <c r="BB19" s="26">
        <f t="shared" si="7"/>
        <v>4</v>
      </c>
      <c r="BC19" s="26">
        <f t="shared" si="8"/>
        <v>18</v>
      </c>
      <c r="BD19" s="26">
        <f t="shared" si="9"/>
        <v>26</v>
      </c>
      <c r="BE19" s="27">
        <f t="shared" si="10"/>
        <v>15.384615384615385</v>
      </c>
      <c r="BG19" s="341">
        <f t="shared" si="11"/>
        <v>0</v>
      </c>
      <c r="BH19" s="341">
        <f t="shared" si="12"/>
        <v>0</v>
      </c>
      <c r="BI19" s="341">
        <f t="shared" si="13"/>
        <v>15.384615384615385</v>
      </c>
      <c r="BJ19" s="341">
        <f t="shared" si="14"/>
        <v>26.923076923076923</v>
      </c>
      <c r="BK19" s="341">
        <f t="shared" si="15"/>
        <v>57.692307692307686</v>
      </c>
      <c r="BL19" s="24"/>
      <c r="BM19" s="24">
        <f t="shared" si="16"/>
        <v>0</v>
      </c>
      <c r="BN19" s="24">
        <f t="shared" si="17"/>
        <v>0.15384615384615385</v>
      </c>
      <c r="BO19" s="24">
        <f t="shared" si="18"/>
        <v>0.84615384615384615</v>
      </c>
    </row>
    <row r="20" spans="1:67" ht="18" customHeight="1" x14ac:dyDescent="0.25">
      <c r="A20" s="198"/>
      <c r="B20" s="199" t="s">
        <v>136</v>
      </c>
      <c r="C20" s="204"/>
      <c r="D20" s="201" t="s">
        <v>141</v>
      </c>
      <c r="E20" s="202">
        <v>60</v>
      </c>
      <c r="F20" s="202">
        <v>60</v>
      </c>
      <c r="G20" s="202">
        <v>60</v>
      </c>
      <c r="H20" s="202">
        <v>66</v>
      </c>
      <c r="I20" s="202">
        <v>67</v>
      </c>
      <c r="J20" s="202">
        <v>78</v>
      </c>
      <c r="K20" s="202">
        <v>60</v>
      </c>
      <c r="L20" s="202">
        <v>60</v>
      </c>
      <c r="M20" s="202">
        <v>60</v>
      </c>
      <c r="N20" s="202">
        <v>75</v>
      </c>
      <c r="O20" s="202">
        <v>64</v>
      </c>
      <c r="P20" s="202">
        <v>60</v>
      </c>
      <c r="Q20" s="202">
        <v>64</v>
      </c>
      <c r="R20" s="202">
        <v>60</v>
      </c>
      <c r="S20" s="202">
        <v>60</v>
      </c>
      <c r="T20" s="202">
        <v>60</v>
      </c>
      <c r="U20" s="202">
        <v>60</v>
      </c>
      <c r="V20" s="202">
        <v>60</v>
      </c>
      <c r="W20" s="202">
        <v>69</v>
      </c>
      <c r="X20" s="202">
        <v>70</v>
      </c>
      <c r="Y20" s="202">
        <v>74</v>
      </c>
      <c r="Z20" s="202">
        <v>71</v>
      </c>
      <c r="AA20" s="202"/>
      <c r="AB20" s="202"/>
      <c r="AC20" s="202">
        <v>63</v>
      </c>
      <c r="AD20" s="202">
        <v>81</v>
      </c>
      <c r="AE20" s="202">
        <v>61</v>
      </c>
      <c r="AF20" s="202">
        <v>62</v>
      </c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55">
        <f t="shared" si="2"/>
        <v>63.875</v>
      </c>
      <c r="AW20" s="55">
        <f t="shared" si="3"/>
        <v>63.285714285714285</v>
      </c>
      <c r="AX20" s="55">
        <f t="shared" si="4"/>
        <v>66.285714285714292</v>
      </c>
      <c r="AY20" s="55">
        <f t="shared" si="19"/>
        <v>66.75</v>
      </c>
      <c r="AZ20" s="203">
        <f t="shared" si="5"/>
        <v>64.807692307692307</v>
      </c>
      <c r="BA20" s="26">
        <f t="shared" si="6"/>
        <v>0</v>
      </c>
      <c r="BB20" s="26">
        <f t="shared" si="7"/>
        <v>4</v>
      </c>
      <c r="BC20" s="26">
        <f t="shared" si="8"/>
        <v>22</v>
      </c>
      <c r="BD20" s="26">
        <f t="shared" si="9"/>
        <v>26</v>
      </c>
      <c r="BE20" s="27">
        <f t="shared" si="10"/>
        <v>0</v>
      </c>
      <c r="BG20" s="341">
        <f t="shared" si="11"/>
        <v>23.076923076923077</v>
      </c>
      <c r="BH20" s="341">
        <f t="shared" si="12"/>
        <v>15.384615384615385</v>
      </c>
      <c r="BI20" s="341">
        <f t="shared" si="13"/>
        <v>15.384615384615385</v>
      </c>
      <c r="BJ20" s="341">
        <f t="shared" si="14"/>
        <v>23.076923076923077</v>
      </c>
      <c r="BK20" s="341">
        <f t="shared" si="15"/>
        <v>23.076923076923077</v>
      </c>
      <c r="BL20" s="24"/>
      <c r="BM20" s="24">
        <f t="shared" si="16"/>
        <v>0.23076923076923078</v>
      </c>
      <c r="BN20" s="24">
        <f t="shared" si="17"/>
        <v>0.30769230769230771</v>
      </c>
      <c r="BO20" s="24">
        <f t="shared" si="18"/>
        <v>0.46153846153846156</v>
      </c>
    </row>
    <row r="21" spans="1:67" ht="18" customHeight="1" x14ac:dyDescent="0.25">
      <c r="A21" s="198"/>
      <c r="B21" s="199" t="s">
        <v>187</v>
      </c>
      <c r="C21" s="204" t="s">
        <v>17</v>
      </c>
      <c r="D21" s="201" t="s">
        <v>141</v>
      </c>
      <c r="E21" s="202">
        <v>86</v>
      </c>
      <c r="F21" s="202">
        <v>60</v>
      </c>
      <c r="G21" s="202">
        <v>90</v>
      </c>
      <c r="H21" s="202">
        <v>70</v>
      </c>
      <c r="I21" s="202">
        <v>90</v>
      </c>
      <c r="J21" s="202">
        <v>65</v>
      </c>
      <c r="K21" s="202">
        <v>70</v>
      </c>
      <c r="L21" s="202">
        <v>90</v>
      </c>
      <c r="M21" s="202">
        <v>60</v>
      </c>
      <c r="N21" s="202">
        <v>90</v>
      </c>
      <c r="O21" s="202">
        <v>90</v>
      </c>
      <c r="P21" s="202">
        <v>70</v>
      </c>
      <c r="Q21" s="202">
        <v>60</v>
      </c>
      <c r="R21" s="202">
        <v>60</v>
      </c>
      <c r="S21" s="202">
        <v>68</v>
      </c>
      <c r="T21" s="202">
        <v>88</v>
      </c>
      <c r="U21" s="202">
        <v>74</v>
      </c>
      <c r="V21" s="202">
        <v>60</v>
      </c>
      <c r="W21" s="202">
        <v>80</v>
      </c>
      <c r="X21" s="202">
        <v>85</v>
      </c>
      <c r="Y21" s="202">
        <v>81</v>
      </c>
      <c r="Z21" s="202">
        <v>74</v>
      </c>
      <c r="AA21" s="202"/>
      <c r="AB21" s="202"/>
      <c r="AC21" s="202">
        <v>90</v>
      </c>
      <c r="AD21" s="202">
        <v>60</v>
      </c>
      <c r="AE21" s="202">
        <v>67</v>
      </c>
      <c r="AF21" s="202">
        <v>83</v>
      </c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55">
        <f t="shared" ref="AV21" si="20">IF(COUNTIF(E21:L21,"&gt;59")=COUNTA(E21:L21),(IF(COUNTA(E21:L21&gt;0),SUM(E21:L21)/COUNT(E21:L21),"св")),"Нет п/оц.")</f>
        <v>77.625</v>
      </c>
      <c r="AW21" s="55">
        <f t="shared" ref="AW21" si="21">IF(COUNTIF(M21:S21,"&gt;59")=COUNTA(M21:S21),(IF(COUNTA(M21:S21&gt;0),SUM(M21:S21)/COUNT(M21:S21),"св")),"Нет п/оц.")</f>
        <v>71.142857142857139</v>
      </c>
      <c r="AX21" s="55">
        <f t="shared" ref="AX21" si="22">IF(COUNTIF(T21:Z21,"&gt;59")=COUNTA(T21:Z21),(IF(COUNTA(T21:Z21&gt;0),SUM(T21:Z21)/COUNT(T21:Z21),"св")),"Нет п/оц.")</f>
        <v>77.428571428571431</v>
      </c>
      <c r="AY21" s="55">
        <f t="shared" ref="AY21" si="23">IF(COUNTIF(AA21:AU21,"&gt;59")=COUNTA(AA21:AU21),(IF(COUNTA(AA21:AU21&gt;0),SUM(AA21:AU21)/COUNT(AA21:AU21),"св")),"Нет п/оц.")</f>
        <v>75</v>
      </c>
      <c r="AZ21" s="203">
        <f t="shared" ref="AZ21" si="24">IF(COUNTIF(E21:AU21,"&gt;59")=COUNTA(E21:AU21),(IF(COUNTA(E21:AU21&gt;0),SUM(E21:AU21)/COUNT(E21:AU21),"св")),"Нет п/оц.")</f>
        <v>75.42307692307692</v>
      </c>
      <c r="BA21" s="26">
        <f t="shared" ref="BA21" si="25">COUNTIF(E21:AU21,"&gt;=90")</f>
        <v>6</v>
      </c>
      <c r="BB21" s="26">
        <f t="shared" ref="BB21" si="26">COUNTIFS(E21:AU21,"&gt;=74",E21:AU21,"&lt;90")</f>
        <v>8</v>
      </c>
      <c r="BC21" s="26">
        <f t="shared" ref="BC21" si="27">COUNTIFS(E21:AU21,"&gt;=60",E21:AU21,"&lt;74")</f>
        <v>12</v>
      </c>
      <c r="BD21" s="26">
        <f t="shared" ref="BD21" si="28">BC21+BB21+BA21</f>
        <v>26</v>
      </c>
      <c r="BE21" s="27">
        <f t="shared" ref="BE21" si="29">BA21/BD21*100</f>
        <v>23.076923076923077</v>
      </c>
      <c r="BG21" s="341">
        <f t="shared" si="11"/>
        <v>38.461538461538467</v>
      </c>
      <c r="BH21" s="341">
        <f t="shared" si="12"/>
        <v>11.538461538461538</v>
      </c>
      <c r="BI21" s="341">
        <f t="shared" si="13"/>
        <v>23.076923076923077</v>
      </c>
      <c r="BJ21" s="341">
        <f t="shared" si="14"/>
        <v>19.230769230769234</v>
      </c>
      <c r="BK21" s="341">
        <f t="shared" si="15"/>
        <v>7.6923076923076925</v>
      </c>
      <c r="BL21" s="24"/>
      <c r="BM21" s="24">
        <f t="shared" si="16"/>
        <v>0.38461538461538464</v>
      </c>
      <c r="BN21" s="24">
        <f t="shared" si="17"/>
        <v>0.34615384615384615</v>
      </c>
      <c r="BO21" s="24">
        <f t="shared" si="18"/>
        <v>0.26923076923076922</v>
      </c>
    </row>
    <row r="22" spans="1:67" ht="18" customHeight="1" x14ac:dyDescent="0.25">
      <c r="A22" s="198"/>
      <c r="B22" s="199" t="s">
        <v>137</v>
      </c>
      <c r="C22" s="204"/>
      <c r="D22" s="201" t="s">
        <v>141</v>
      </c>
      <c r="E22" s="202">
        <v>85</v>
      </c>
      <c r="F22" s="202">
        <v>90</v>
      </c>
      <c r="G22" s="202">
        <v>96</v>
      </c>
      <c r="H22" s="202">
        <v>85</v>
      </c>
      <c r="I22" s="202">
        <v>81</v>
      </c>
      <c r="J22" s="202">
        <v>98</v>
      </c>
      <c r="K22" s="202">
        <v>92</v>
      </c>
      <c r="L22" s="202">
        <v>90</v>
      </c>
      <c r="M22" s="202">
        <v>74</v>
      </c>
      <c r="N22" s="202">
        <v>90</v>
      </c>
      <c r="O22" s="202">
        <v>80</v>
      </c>
      <c r="P22" s="202">
        <v>88</v>
      </c>
      <c r="Q22" s="202">
        <v>94</v>
      </c>
      <c r="R22" s="202">
        <v>70</v>
      </c>
      <c r="S22" s="202">
        <v>74</v>
      </c>
      <c r="T22" s="202">
        <v>62</v>
      </c>
      <c r="U22" s="202">
        <v>70</v>
      </c>
      <c r="V22" s="202">
        <v>75</v>
      </c>
      <c r="W22" s="202">
        <v>64</v>
      </c>
      <c r="X22" s="202">
        <v>64</v>
      </c>
      <c r="Y22" s="202">
        <v>76</v>
      </c>
      <c r="Z22" s="202">
        <v>60</v>
      </c>
      <c r="AA22" s="202"/>
      <c r="AB22" s="202"/>
      <c r="AC22" s="202">
        <v>70</v>
      </c>
      <c r="AD22" s="202">
        <v>90</v>
      </c>
      <c r="AE22" s="202">
        <v>95</v>
      </c>
      <c r="AF22" s="202">
        <v>91</v>
      </c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55">
        <f t="shared" ref="AV22:AV29" si="30">IF(COUNTIF(E22:L22,"&gt;59")=COUNTA(E22:L22),(IF(COUNTA(E22:L22&gt;0),SUM(E22:L22)/COUNT(E22:L22),"св")),"Нет п/оц.")</f>
        <v>89.625</v>
      </c>
      <c r="AW22" s="55">
        <f t="shared" ref="AW22:AW29" si="31">IF(COUNTIF(M22:S22,"&gt;59")=COUNTA(M22:S22),(IF(COUNTA(M22:S22&gt;0),SUM(M22:S22)/COUNT(M22:S22),"св")),"Нет п/оц.")</f>
        <v>81.428571428571431</v>
      </c>
      <c r="AX22" s="55">
        <f t="shared" ref="AX22:AX29" si="32">IF(COUNTIF(T22:Z22,"&gt;59")=COUNTA(T22:Z22),(IF(COUNTA(T22:Z22&gt;0),SUM(T22:Z22)/COUNT(T22:Z22),"св")),"Нет п/оц.")</f>
        <v>67.285714285714292</v>
      </c>
      <c r="AY22" s="55">
        <f t="shared" si="19"/>
        <v>86.5</v>
      </c>
      <c r="AZ22" s="203">
        <f t="shared" ref="AZ22:AZ29" si="33">IF(COUNTIF(E22:AU22,"&gt;59")=COUNTA(E22:AU22),(IF(COUNTA(E22:AU22&gt;0),SUM(E22:AU22)/COUNT(E22:AU22),"св")),"Нет п/оц.")</f>
        <v>80.92307692307692</v>
      </c>
      <c r="BA22" s="26">
        <f t="shared" ref="BA22:BA29" si="34">COUNTIF(E22:AU22,"&gt;=90")</f>
        <v>10</v>
      </c>
      <c r="BB22" s="26">
        <f t="shared" ref="BB22:BB29" si="35">COUNTIFS(E22:AU22,"&gt;=74",E22:AU22,"&lt;90")</f>
        <v>9</v>
      </c>
      <c r="BC22" s="26">
        <f t="shared" ref="BC22:BC29" si="36">COUNTIFS(E22:AU22,"&gt;=60",E22:AU22,"&lt;74")</f>
        <v>7</v>
      </c>
      <c r="BD22" s="26">
        <f t="shared" si="9"/>
        <v>26</v>
      </c>
      <c r="BE22" s="27">
        <f t="shared" si="10"/>
        <v>38.461538461538467</v>
      </c>
      <c r="BG22" s="341">
        <f t="shared" si="11"/>
        <v>0</v>
      </c>
      <c r="BH22" s="341">
        <f t="shared" si="12"/>
        <v>7.6923076923076925</v>
      </c>
      <c r="BI22" s="341">
        <f t="shared" si="13"/>
        <v>23.076923076923077</v>
      </c>
      <c r="BJ22" s="341">
        <f t="shared" si="14"/>
        <v>38.461538461538467</v>
      </c>
      <c r="BK22" s="341">
        <f t="shared" si="15"/>
        <v>30.76923076923077</v>
      </c>
      <c r="BL22" s="24"/>
      <c r="BM22" s="24">
        <f t="shared" si="16"/>
        <v>0</v>
      </c>
      <c r="BN22" s="24">
        <f t="shared" si="17"/>
        <v>0.30769230769230771</v>
      </c>
      <c r="BO22" s="24">
        <f t="shared" si="18"/>
        <v>0.69230769230769229</v>
      </c>
    </row>
    <row r="23" spans="1:67" ht="18" customHeight="1" x14ac:dyDescent="0.25">
      <c r="A23" s="198"/>
      <c r="B23" s="199" t="s">
        <v>138</v>
      </c>
      <c r="C23" s="204"/>
      <c r="D23" s="201" t="s">
        <v>141</v>
      </c>
      <c r="E23" s="202">
        <v>60</v>
      </c>
      <c r="F23" s="202">
        <v>60</v>
      </c>
      <c r="G23" s="202">
        <v>70</v>
      </c>
      <c r="H23" s="202">
        <v>75</v>
      </c>
      <c r="I23" s="202">
        <v>74</v>
      </c>
      <c r="J23" s="202">
        <v>74</v>
      </c>
      <c r="K23" s="202">
        <v>60</v>
      </c>
      <c r="L23" s="202">
        <v>60</v>
      </c>
      <c r="M23" s="202">
        <v>60</v>
      </c>
      <c r="N23" s="202">
        <v>85</v>
      </c>
      <c r="O23" s="202">
        <v>63</v>
      </c>
      <c r="P23" s="202">
        <v>60</v>
      </c>
      <c r="Q23" s="202">
        <v>72</v>
      </c>
      <c r="R23" s="202">
        <v>68</v>
      </c>
      <c r="S23" s="202">
        <v>67</v>
      </c>
      <c r="T23" s="202">
        <v>65</v>
      </c>
      <c r="U23" s="202">
        <v>64</v>
      </c>
      <c r="V23" s="202">
        <v>65</v>
      </c>
      <c r="W23" s="202">
        <v>74</v>
      </c>
      <c r="X23" s="202">
        <v>82</v>
      </c>
      <c r="Y23" s="202">
        <v>72</v>
      </c>
      <c r="Z23" s="202">
        <v>77</v>
      </c>
      <c r="AA23" s="202"/>
      <c r="AB23" s="202"/>
      <c r="AC23" s="202">
        <v>74</v>
      </c>
      <c r="AD23" s="202">
        <v>65</v>
      </c>
      <c r="AE23" s="202">
        <v>64</v>
      </c>
      <c r="AF23" s="202">
        <v>61</v>
      </c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55">
        <f t="shared" si="30"/>
        <v>66.625</v>
      </c>
      <c r="AW23" s="55">
        <f t="shared" si="31"/>
        <v>67.857142857142861</v>
      </c>
      <c r="AX23" s="55">
        <f t="shared" si="32"/>
        <v>71.285714285714292</v>
      </c>
      <c r="AY23" s="55">
        <f t="shared" si="19"/>
        <v>66</v>
      </c>
      <c r="AZ23" s="203">
        <f t="shared" si="33"/>
        <v>68.115384615384613</v>
      </c>
      <c r="BA23" s="26">
        <f t="shared" si="34"/>
        <v>0</v>
      </c>
      <c r="BB23" s="26">
        <f t="shared" si="35"/>
        <v>8</v>
      </c>
      <c r="BC23" s="26">
        <f t="shared" si="36"/>
        <v>18</v>
      </c>
      <c r="BD23" s="26">
        <f t="shared" si="9"/>
        <v>26</v>
      </c>
      <c r="BE23" s="27">
        <f t="shared" si="10"/>
        <v>0</v>
      </c>
      <c r="BG23" s="341">
        <f t="shared" si="11"/>
        <v>42.307692307692307</v>
      </c>
      <c r="BH23" s="341">
        <f t="shared" si="12"/>
        <v>11.538461538461538</v>
      </c>
      <c r="BI23" s="341">
        <f t="shared" si="13"/>
        <v>19.230769230769234</v>
      </c>
      <c r="BJ23" s="341">
        <f t="shared" si="14"/>
        <v>11.538461538461538</v>
      </c>
      <c r="BK23" s="341">
        <f t="shared" si="15"/>
        <v>15.384615384615385</v>
      </c>
      <c r="BL23" s="24"/>
      <c r="BM23" s="24">
        <f t="shared" si="16"/>
        <v>0.42307692307692307</v>
      </c>
      <c r="BN23" s="24">
        <f t="shared" si="17"/>
        <v>0.30769230769230771</v>
      </c>
      <c r="BO23" s="24">
        <f t="shared" si="18"/>
        <v>0.26923076923076922</v>
      </c>
    </row>
    <row r="24" spans="1:67" ht="18" customHeight="1" x14ac:dyDescent="0.25">
      <c r="A24" s="198"/>
      <c r="B24" s="199" t="s">
        <v>139</v>
      </c>
      <c r="C24" s="204"/>
      <c r="D24" s="201" t="s">
        <v>141</v>
      </c>
      <c r="E24" s="202">
        <v>85</v>
      </c>
      <c r="F24" s="202">
        <v>90</v>
      </c>
      <c r="G24" s="202">
        <v>92</v>
      </c>
      <c r="H24" s="202">
        <v>92</v>
      </c>
      <c r="I24" s="202">
        <v>88</v>
      </c>
      <c r="J24" s="202">
        <v>95</v>
      </c>
      <c r="K24" s="202">
        <v>92</v>
      </c>
      <c r="L24" s="202">
        <v>90</v>
      </c>
      <c r="M24" s="202">
        <v>90</v>
      </c>
      <c r="N24" s="202">
        <v>90</v>
      </c>
      <c r="O24" s="202">
        <v>94</v>
      </c>
      <c r="P24" s="202">
        <v>80</v>
      </c>
      <c r="Q24" s="202">
        <v>93</v>
      </c>
      <c r="R24" s="202">
        <v>66</v>
      </c>
      <c r="S24" s="202">
        <v>74</v>
      </c>
      <c r="T24" s="202">
        <v>61</v>
      </c>
      <c r="U24" s="202">
        <v>75</v>
      </c>
      <c r="V24" s="202">
        <v>74</v>
      </c>
      <c r="W24" s="202">
        <v>74</v>
      </c>
      <c r="X24" s="202">
        <v>66</v>
      </c>
      <c r="Y24" s="202">
        <v>83</v>
      </c>
      <c r="Z24" s="202">
        <v>60</v>
      </c>
      <c r="AA24" s="202"/>
      <c r="AB24" s="202"/>
      <c r="AC24" s="202">
        <v>70</v>
      </c>
      <c r="AD24" s="202">
        <v>94</v>
      </c>
      <c r="AE24" s="202">
        <v>62</v>
      </c>
      <c r="AF24" s="202">
        <v>61</v>
      </c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55">
        <f t="shared" si="30"/>
        <v>90.5</v>
      </c>
      <c r="AW24" s="55">
        <f t="shared" si="31"/>
        <v>83.857142857142861</v>
      </c>
      <c r="AX24" s="55">
        <f t="shared" si="32"/>
        <v>70.428571428571431</v>
      </c>
      <c r="AY24" s="55">
        <f t="shared" si="19"/>
        <v>71.75</v>
      </c>
      <c r="AZ24" s="203">
        <f t="shared" si="33"/>
        <v>80.42307692307692</v>
      </c>
      <c r="BA24" s="26">
        <f t="shared" si="34"/>
        <v>11</v>
      </c>
      <c r="BB24" s="26">
        <f t="shared" si="35"/>
        <v>8</v>
      </c>
      <c r="BC24" s="26">
        <f t="shared" si="36"/>
        <v>7</v>
      </c>
      <c r="BD24" s="26">
        <f t="shared" si="9"/>
        <v>26</v>
      </c>
      <c r="BE24" s="27">
        <f t="shared" si="10"/>
        <v>42.307692307692307</v>
      </c>
      <c r="BG24" s="341">
        <f t="shared" si="11"/>
        <v>0</v>
      </c>
      <c r="BH24" s="341">
        <f t="shared" si="12"/>
        <v>11.538461538461538</v>
      </c>
      <c r="BI24" s="341">
        <f t="shared" si="13"/>
        <v>11.538461538461538</v>
      </c>
      <c r="BJ24" s="341">
        <f t="shared" si="14"/>
        <v>26.923076923076923</v>
      </c>
      <c r="BK24" s="341">
        <f t="shared" si="15"/>
        <v>50</v>
      </c>
      <c r="BL24" s="24"/>
      <c r="BM24" s="24">
        <f t="shared" si="16"/>
        <v>0</v>
      </c>
      <c r="BN24" s="24">
        <f t="shared" si="17"/>
        <v>0.23076923076923078</v>
      </c>
      <c r="BO24" s="24">
        <f t="shared" si="18"/>
        <v>0.76923076923076927</v>
      </c>
    </row>
    <row r="25" spans="1:67" ht="18" customHeight="1" x14ac:dyDescent="0.25">
      <c r="A25" s="198"/>
      <c r="B25" s="199" t="s">
        <v>140</v>
      </c>
      <c r="C25" s="204"/>
      <c r="D25" s="201" t="s">
        <v>141</v>
      </c>
      <c r="E25" s="202">
        <v>60</v>
      </c>
      <c r="F25" s="202">
        <v>60</v>
      </c>
      <c r="G25" s="202">
        <v>82</v>
      </c>
      <c r="H25" s="202">
        <v>61</v>
      </c>
      <c r="I25" s="202">
        <v>60</v>
      </c>
      <c r="J25" s="202">
        <v>68</v>
      </c>
      <c r="K25" s="202">
        <v>65</v>
      </c>
      <c r="L25" s="202">
        <v>60</v>
      </c>
      <c r="M25" s="202">
        <v>60</v>
      </c>
      <c r="N25" s="202">
        <v>85</v>
      </c>
      <c r="O25" s="202">
        <v>63</v>
      </c>
      <c r="P25" s="202">
        <v>60</v>
      </c>
      <c r="Q25" s="202">
        <v>74</v>
      </c>
      <c r="R25" s="202">
        <v>63</v>
      </c>
      <c r="S25" s="202">
        <v>60</v>
      </c>
      <c r="T25" s="202">
        <v>64</v>
      </c>
      <c r="U25" s="202">
        <v>61</v>
      </c>
      <c r="V25" s="202">
        <v>70</v>
      </c>
      <c r="W25" s="202">
        <v>70</v>
      </c>
      <c r="X25" s="202">
        <v>76</v>
      </c>
      <c r="Y25" s="202">
        <v>86</v>
      </c>
      <c r="Z25" s="202">
        <v>65</v>
      </c>
      <c r="AA25" s="202"/>
      <c r="AB25" s="202"/>
      <c r="AC25" s="202">
        <v>74</v>
      </c>
      <c r="AD25" s="202">
        <v>70</v>
      </c>
      <c r="AE25" s="202">
        <v>63</v>
      </c>
      <c r="AF25" s="202">
        <v>61</v>
      </c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55">
        <f t="shared" si="30"/>
        <v>64.5</v>
      </c>
      <c r="AW25" s="55">
        <f t="shared" si="31"/>
        <v>66.428571428571431</v>
      </c>
      <c r="AX25" s="55">
        <f t="shared" si="32"/>
        <v>70.285714285714292</v>
      </c>
      <c r="AY25" s="55">
        <f t="shared" si="19"/>
        <v>67</v>
      </c>
      <c r="AZ25" s="203">
        <f t="shared" si="33"/>
        <v>66.961538461538467</v>
      </c>
      <c r="BA25" s="26">
        <f t="shared" si="34"/>
        <v>0</v>
      </c>
      <c r="BB25" s="26">
        <f t="shared" si="35"/>
        <v>6</v>
      </c>
      <c r="BC25" s="26">
        <f t="shared" si="36"/>
        <v>20</v>
      </c>
      <c r="BD25" s="26">
        <f t="shared" si="9"/>
        <v>26</v>
      </c>
      <c r="BE25" s="27">
        <f t="shared" si="10"/>
        <v>0</v>
      </c>
    </row>
    <row r="26" spans="1:67" ht="18" hidden="1" customHeight="1" x14ac:dyDescent="0.25">
      <c r="A26" s="198"/>
      <c r="B26" s="199"/>
      <c r="C26" s="204"/>
      <c r="D26" s="201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55" t="e">
        <f t="shared" si="30"/>
        <v>#DIV/0!</v>
      </c>
      <c r="AW26" s="55" t="e">
        <f t="shared" si="31"/>
        <v>#DIV/0!</v>
      </c>
      <c r="AX26" s="55" t="e">
        <f t="shared" si="32"/>
        <v>#DIV/0!</v>
      </c>
      <c r="AY26" s="55" t="e">
        <f t="shared" si="19"/>
        <v>#DIV/0!</v>
      </c>
      <c r="AZ26" s="203" t="e">
        <f t="shared" si="33"/>
        <v>#DIV/0!</v>
      </c>
      <c r="BA26" s="26">
        <f t="shared" si="34"/>
        <v>0</v>
      </c>
      <c r="BB26" s="26">
        <f t="shared" si="35"/>
        <v>0</v>
      </c>
      <c r="BC26" s="26">
        <f t="shared" si="36"/>
        <v>0</v>
      </c>
      <c r="BD26" s="26">
        <f t="shared" si="9"/>
        <v>0</v>
      </c>
      <c r="BE26" s="27" t="e">
        <f t="shared" si="10"/>
        <v>#DIV/0!</v>
      </c>
    </row>
    <row r="27" spans="1:67" ht="18" hidden="1" customHeight="1" x14ac:dyDescent="0.25">
      <c r="A27" s="198"/>
      <c r="B27" s="199"/>
      <c r="C27" s="204"/>
      <c r="D27" s="201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55" t="e">
        <f t="shared" si="30"/>
        <v>#DIV/0!</v>
      </c>
      <c r="AW27" s="55" t="e">
        <f t="shared" si="31"/>
        <v>#DIV/0!</v>
      </c>
      <c r="AX27" s="55" t="e">
        <f t="shared" si="32"/>
        <v>#DIV/0!</v>
      </c>
      <c r="AY27" s="55" t="e">
        <f t="shared" si="19"/>
        <v>#DIV/0!</v>
      </c>
      <c r="AZ27" s="203" t="e">
        <f t="shared" si="33"/>
        <v>#DIV/0!</v>
      </c>
      <c r="BA27" s="26">
        <f t="shared" si="34"/>
        <v>0</v>
      </c>
      <c r="BB27" s="26">
        <f t="shared" si="35"/>
        <v>0</v>
      </c>
      <c r="BC27" s="26">
        <f t="shared" si="36"/>
        <v>0</v>
      </c>
      <c r="BD27" s="26">
        <f t="shared" si="9"/>
        <v>0</v>
      </c>
      <c r="BE27" s="27" t="e">
        <f t="shared" si="10"/>
        <v>#DIV/0!</v>
      </c>
    </row>
    <row r="28" spans="1:67" ht="18" hidden="1" customHeight="1" x14ac:dyDescent="0.25">
      <c r="A28" s="198"/>
      <c r="B28" s="199"/>
      <c r="C28" s="204"/>
      <c r="D28" s="201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55" t="e">
        <f t="shared" si="30"/>
        <v>#DIV/0!</v>
      </c>
      <c r="AW28" s="55" t="e">
        <f t="shared" si="31"/>
        <v>#DIV/0!</v>
      </c>
      <c r="AX28" s="55" t="e">
        <f t="shared" si="32"/>
        <v>#DIV/0!</v>
      </c>
      <c r="AY28" s="55" t="e">
        <f t="shared" si="19"/>
        <v>#DIV/0!</v>
      </c>
      <c r="AZ28" s="203" t="e">
        <f t="shared" si="33"/>
        <v>#DIV/0!</v>
      </c>
      <c r="BA28" s="26">
        <f t="shared" si="34"/>
        <v>0</v>
      </c>
      <c r="BB28" s="26">
        <f t="shared" si="35"/>
        <v>0</v>
      </c>
      <c r="BC28" s="26">
        <f t="shared" si="36"/>
        <v>0</v>
      </c>
      <c r="BD28" s="26">
        <f t="shared" si="9"/>
        <v>0</v>
      </c>
      <c r="BE28" s="27" t="e">
        <f t="shared" si="10"/>
        <v>#DIV/0!</v>
      </c>
    </row>
    <row r="29" spans="1:67" ht="18" hidden="1" customHeight="1" x14ac:dyDescent="0.25">
      <c r="A29" s="198"/>
      <c r="B29" s="199"/>
      <c r="C29" s="204"/>
      <c r="D29" s="201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55" t="e">
        <f t="shared" si="30"/>
        <v>#DIV/0!</v>
      </c>
      <c r="AW29" s="55" t="e">
        <f t="shared" si="31"/>
        <v>#DIV/0!</v>
      </c>
      <c r="AX29" s="55" t="e">
        <f t="shared" si="32"/>
        <v>#DIV/0!</v>
      </c>
      <c r="AY29" s="55" t="e">
        <f t="shared" si="19"/>
        <v>#DIV/0!</v>
      </c>
      <c r="AZ29" s="203" t="e">
        <f t="shared" si="33"/>
        <v>#DIV/0!</v>
      </c>
      <c r="BA29" s="26">
        <f t="shared" si="34"/>
        <v>0</v>
      </c>
      <c r="BB29" s="26">
        <f t="shared" si="35"/>
        <v>0</v>
      </c>
      <c r="BC29" s="26">
        <f t="shared" si="36"/>
        <v>0</v>
      </c>
      <c r="BD29" s="26">
        <f t="shared" si="9"/>
        <v>0</v>
      </c>
      <c r="BE29" s="27" t="e">
        <f t="shared" si="10"/>
        <v>#DIV/0!</v>
      </c>
    </row>
    <row r="30" spans="1:67" ht="18" hidden="1" customHeight="1" x14ac:dyDescent="0.25">
      <c r="A30" s="198"/>
      <c r="B30" s="199"/>
      <c r="C30" s="204"/>
      <c r="D30" s="201"/>
    </row>
    <row r="31" spans="1:67" ht="18" customHeight="1" x14ac:dyDescent="0.2">
      <c r="AI31" s="202">
        <v>67</v>
      </c>
      <c r="AJ31" s="202">
        <v>85</v>
      </c>
      <c r="AK31" s="202">
        <v>85</v>
      </c>
      <c r="AL31" s="202">
        <v>95</v>
      </c>
      <c r="AM31" s="202">
        <v>82</v>
      </c>
      <c r="AN31" s="202">
        <v>82</v>
      </c>
      <c r="AO31" s="202">
        <v>95</v>
      </c>
      <c r="AP31" s="202">
        <v>82</v>
      </c>
      <c r="AQ31" s="202">
        <v>95</v>
      </c>
      <c r="AR31" s="202">
        <v>95</v>
      </c>
      <c r="AS31" s="202">
        <v>82</v>
      </c>
      <c r="AT31" s="202">
        <v>95</v>
      </c>
      <c r="AU31" s="202">
        <v>95</v>
      </c>
    </row>
    <row r="32" spans="1:67" ht="18" customHeight="1" x14ac:dyDescent="0.2">
      <c r="AI32" s="202">
        <v>95</v>
      </c>
      <c r="AJ32" s="202">
        <v>78</v>
      </c>
      <c r="AK32" s="202">
        <v>78</v>
      </c>
      <c r="AL32" s="202">
        <v>82</v>
      </c>
      <c r="AM32" s="202">
        <v>82</v>
      </c>
      <c r="AN32" s="202">
        <v>67</v>
      </c>
      <c r="AO32" s="202">
        <v>82</v>
      </c>
      <c r="AP32" s="202">
        <v>82</v>
      </c>
      <c r="AQ32" s="202">
        <v>82</v>
      </c>
      <c r="AR32" s="202">
        <v>67</v>
      </c>
      <c r="AS32" s="202">
        <v>67</v>
      </c>
      <c r="AT32" s="202">
        <v>74</v>
      </c>
      <c r="AU32" s="202">
        <v>67</v>
      </c>
    </row>
    <row r="33" spans="35:47" ht="18" customHeight="1" x14ac:dyDescent="0.2">
      <c r="AI33" s="202">
        <v>82</v>
      </c>
      <c r="AJ33" s="202">
        <v>78</v>
      </c>
      <c r="AK33" s="202">
        <v>78</v>
      </c>
      <c r="AL33" s="202">
        <v>82</v>
      </c>
      <c r="AM33" s="202">
        <v>67</v>
      </c>
      <c r="AN33" s="202">
        <v>95</v>
      </c>
      <c r="AO33" s="202">
        <v>82</v>
      </c>
      <c r="AP33" s="202">
        <v>67</v>
      </c>
      <c r="AQ33" s="202">
        <v>95</v>
      </c>
      <c r="AR33" s="202">
        <v>82</v>
      </c>
      <c r="AS33" s="202">
        <v>95</v>
      </c>
      <c r="AT33" s="202">
        <v>82</v>
      </c>
      <c r="AU33" s="202">
        <v>95</v>
      </c>
    </row>
    <row r="34" spans="35:47" ht="18" x14ac:dyDescent="0.2">
      <c r="AI34" s="202">
        <v>95</v>
      </c>
      <c r="AJ34" s="202">
        <v>63</v>
      </c>
      <c r="AK34" s="202">
        <v>63</v>
      </c>
      <c r="AL34" s="202">
        <v>82</v>
      </c>
      <c r="AM34" s="202">
        <v>82</v>
      </c>
      <c r="AN34" s="202">
        <v>82</v>
      </c>
      <c r="AO34" s="202">
        <v>82</v>
      </c>
      <c r="AP34" s="202">
        <v>67</v>
      </c>
      <c r="AQ34" s="202">
        <v>67</v>
      </c>
      <c r="AR34" s="202">
        <v>67</v>
      </c>
      <c r="AS34" s="202">
        <v>82</v>
      </c>
      <c r="AT34" s="202">
        <v>82</v>
      </c>
      <c r="AU34" s="202">
        <v>95</v>
      </c>
    </row>
    <row r="35" spans="35:47" ht="18" x14ac:dyDescent="0.2">
      <c r="AI35" s="202">
        <v>95</v>
      </c>
      <c r="AJ35" s="202">
        <v>78</v>
      </c>
      <c r="AK35" s="202">
        <v>78</v>
      </c>
      <c r="AL35" s="202">
        <v>95</v>
      </c>
      <c r="AM35" s="202">
        <v>67</v>
      </c>
      <c r="AN35" s="202">
        <v>85</v>
      </c>
      <c r="AO35" s="202">
        <v>85</v>
      </c>
      <c r="AP35" s="202">
        <v>67</v>
      </c>
      <c r="AQ35" s="202">
        <v>82</v>
      </c>
      <c r="AR35" s="202">
        <v>85</v>
      </c>
      <c r="AS35" s="202">
        <v>67</v>
      </c>
      <c r="AT35" s="202">
        <v>85</v>
      </c>
      <c r="AU35" s="202">
        <v>95</v>
      </c>
    </row>
    <row r="36" spans="35:47" ht="18" x14ac:dyDescent="0.2">
      <c r="AI36" s="202">
        <v>82</v>
      </c>
      <c r="AJ36" s="202">
        <v>78</v>
      </c>
      <c r="AK36" s="202">
        <v>78</v>
      </c>
      <c r="AL36" s="202">
        <v>82</v>
      </c>
      <c r="AM36" s="202">
        <v>82</v>
      </c>
      <c r="AN36" s="202">
        <v>82</v>
      </c>
      <c r="AO36" s="202">
        <v>67</v>
      </c>
      <c r="AP36" s="202">
        <v>67</v>
      </c>
      <c r="AQ36" s="202">
        <v>82</v>
      </c>
      <c r="AR36" s="202">
        <v>82</v>
      </c>
      <c r="AS36" s="202">
        <v>67</v>
      </c>
      <c r="AT36" s="202">
        <v>82</v>
      </c>
      <c r="AU36" s="202">
        <v>82</v>
      </c>
    </row>
    <row r="37" spans="35:47" ht="18" x14ac:dyDescent="0.2">
      <c r="AI37" s="202">
        <v>90</v>
      </c>
      <c r="AJ37" s="202">
        <v>83</v>
      </c>
      <c r="AK37" s="202">
        <v>83</v>
      </c>
      <c r="AL37" s="202">
        <v>91</v>
      </c>
      <c r="AM37" s="202">
        <v>95</v>
      </c>
      <c r="AN37" s="202">
        <v>85</v>
      </c>
      <c r="AO37" s="202">
        <v>96</v>
      </c>
      <c r="AP37" s="202">
        <v>89</v>
      </c>
      <c r="AQ37" s="202">
        <v>76</v>
      </c>
      <c r="AR37" s="202">
        <v>98</v>
      </c>
      <c r="AS37" s="202">
        <v>95</v>
      </c>
      <c r="AT37" s="202">
        <v>92</v>
      </c>
      <c r="AU37" s="202">
        <v>97</v>
      </c>
    </row>
    <row r="38" spans="35:47" ht="18" x14ac:dyDescent="0.2">
      <c r="AI38" s="202">
        <v>82</v>
      </c>
      <c r="AJ38" s="202">
        <v>85</v>
      </c>
      <c r="AK38" s="202">
        <v>85</v>
      </c>
      <c r="AL38" s="202">
        <v>82</v>
      </c>
      <c r="AM38" s="202">
        <v>83</v>
      </c>
      <c r="AN38" s="202">
        <v>83</v>
      </c>
      <c r="AO38" s="202">
        <v>82</v>
      </c>
      <c r="AP38" s="202">
        <v>95</v>
      </c>
      <c r="AQ38" s="202">
        <v>95</v>
      </c>
      <c r="AR38" s="202">
        <v>82</v>
      </c>
      <c r="AS38" s="202">
        <v>82</v>
      </c>
      <c r="AT38" s="202">
        <v>83</v>
      </c>
      <c r="AU38" s="202">
        <v>95</v>
      </c>
    </row>
    <row r="39" spans="35:47" ht="18" x14ac:dyDescent="0.2">
      <c r="AI39" s="202">
        <v>82</v>
      </c>
      <c r="AJ39" s="202">
        <v>78</v>
      </c>
      <c r="AK39" s="202">
        <v>78</v>
      </c>
      <c r="AL39" s="202">
        <v>67</v>
      </c>
      <c r="AM39" s="202">
        <v>67</v>
      </c>
      <c r="AN39" s="202">
        <v>82</v>
      </c>
      <c r="AO39" s="202">
        <v>82</v>
      </c>
      <c r="AP39" s="202">
        <v>67</v>
      </c>
      <c r="AQ39" s="202">
        <v>82</v>
      </c>
      <c r="AR39" s="202">
        <v>82</v>
      </c>
      <c r="AS39" s="202">
        <v>82</v>
      </c>
      <c r="AT39" s="202">
        <v>82</v>
      </c>
      <c r="AU39" s="202">
        <v>95</v>
      </c>
    </row>
    <row r="40" spans="35:47" ht="18" x14ac:dyDescent="0.2">
      <c r="AI40" s="202">
        <v>82</v>
      </c>
      <c r="AJ40" s="202">
        <v>78</v>
      </c>
      <c r="AK40" s="202">
        <v>78</v>
      </c>
      <c r="AL40" s="202">
        <v>82</v>
      </c>
      <c r="AM40" s="202">
        <v>82</v>
      </c>
      <c r="AN40" s="202">
        <v>82</v>
      </c>
      <c r="AO40" s="202">
        <v>95</v>
      </c>
      <c r="AP40" s="202">
        <v>82</v>
      </c>
      <c r="AQ40" s="202">
        <v>95</v>
      </c>
      <c r="AR40" s="202">
        <v>82</v>
      </c>
      <c r="AS40" s="202">
        <v>82</v>
      </c>
      <c r="AT40" s="202">
        <v>95</v>
      </c>
      <c r="AU40" s="202">
        <v>82</v>
      </c>
    </row>
    <row r="41" spans="35:47" ht="18" x14ac:dyDescent="0.2">
      <c r="AI41" s="202">
        <v>67</v>
      </c>
      <c r="AJ41" s="202">
        <v>78</v>
      </c>
      <c r="AK41" s="202">
        <v>78</v>
      </c>
      <c r="AL41" s="202">
        <v>82</v>
      </c>
      <c r="AM41" s="202">
        <v>82</v>
      </c>
      <c r="AN41" s="202">
        <v>82</v>
      </c>
      <c r="AO41" s="202">
        <v>95</v>
      </c>
      <c r="AP41" s="202">
        <v>67</v>
      </c>
      <c r="AQ41" s="202">
        <v>67</v>
      </c>
      <c r="AR41" s="202">
        <v>82</v>
      </c>
      <c r="AS41" s="202">
        <v>67</v>
      </c>
      <c r="AT41" s="202">
        <v>73</v>
      </c>
      <c r="AU41" s="202">
        <v>67</v>
      </c>
    </row>
    <row r="42" spans="35:47" ht="18" x14ac:dyDescent="0.2">
      <c r="AI42" s="202">
        <v>67</v>
      </c>
      <c r="AJ42" s="202">
        <v>63</v>
      </c>
      <c r="AK42" s="202">
        <v>63</v>
      </c>
      <c r="AL42" s="202">
        <v>67</v>
      </c>
      <c r="AM42" s="202">
        <v>67</v>
      </c>
      <c r="AN42" s="202">
        <v>67</v>
      </c>
      <c r="AO42" s="202">
        <v>67</v>
      </c>
      <c r="AP42" s="202">
        <v>67</v>
      </c>
      <c r="AQ42" s="202">
        <v>95</v>
      </c>
      <c r="AR42" s="202">
        <v>95</v>
      </c>
      <c r="AS42" s="202">
        <v>67</v>
      </c>
      <c r="AT42" s="202">
        <v>70</v>
      </c>
      <c r="AU42" s="202">
        <v>82</v>
      </c>
    </row>
    <row r="43" spans="35:47" ht="18" x14ac:dyDescent="0.2">
      <c r="AI43" s="202">
        <v>82</v>
      </c>
      <c r="AJ43" s="202">
        <v>77</v>
      </c>
      <c r="AK43" s="202">
        <v>77</v>
      </c>
      <c r="AL43" s="202">
        <v>82</v>
      </c>
      <c r="AM43" s="202">
        <v>67</v>
      </c>
      <c r="AN43" s="202">
        <v>82</v>
      </c>
      <c r="AO43" s="202">
        <v>74</v>
      </c>
      <c r="AP43" s="202">
        <v>67</v>
      </c>
      <c r="AQ43" s="202">
        <v>82</v>
      </c>
      <c r="AR43" s="202">
        <v>74</v>
      </c>
      <c r="AS43" s="202">
        <v>82</v>
      </c>
      <c r="AT43" s="202">
        <v>74</v>
      </c>
      <c r="AU43" s="202">
        <v>67</v>
      </c>
    </row>
    <row r="44" spans="35:47" ht="18" x14ac:dyDescent="0.2">
      <c r="AI44" s="202">
        <v>0</v>
      </c>
      <c r="AJ44" s="202">
        <v>0</v>
      </c>
      <c r="AK44" s="202">
        <v>0</v>
      </c>
      <c r="AL44" s="202">
        <v>0</v>
      </c>
      <c r="AM44" s="202">
        <v>0</v>
      </c>
      <c r="AN44" s="202">
        <v>0</v>
      </c>
      <c r="AO44" s="202">
        <v>0</v>
      </c>
      <c r="AP44" s="202">
        <v>0</v>
      </c>
      <c r="AQ44" s="202">
        <v>0</v>
      </c>
      <c r="AR44" s="202">
        <v>0</v>
      </c>
      <c r="AS44" s="202">
        <v>0</v>
      </c>
      <c r="AT44" s="202">
        <v>0</v>
      </c>
      <c r="AU44" s="202">
        <v>0</v>
      </c>
    </row>
    <row r="45" spans="35:47" ht="18" x14ac:dyDescent="0.2">
      <c r="AI45" s="202">
        <v>95</v>
      </c>
      <c r="AJ45" s="202">
        <v>85</v>
      </c>
      <c r="AK45" s="202">
        <v>85</v>
      </c>
      <c r="AL45" s="202">
        <v>95</v>
      </c>
      <c r="AM45" s="202">
        <v>89</v>
      </c>
      <c r="AN45" s="202">
        <v>89</v>
      </c>
      <c r="AO45" s="202">
        <v>95</v>
      </c>
      <c r="AP45" s="202">
        <v>82</v>
      </c>
      <c r="AQ45" s="202">
        <v>95</v>
      </c>
      <c r="AR45" s="202">
        <v>95</v>
      </c>
      <c r="AS45" s="202">
        <v>82</v>
      </c>
      <c r="AT45" s="202">
        <v>89</v>
      </c>
      <c r="AU45" s="202">
        <v>95</v>
      </c>
    </row>
    <row r="46" spans="35:47" ht="18" x14ac:dyDescent="0.2">
      <c r="AI46" s="202">
        <v>67</v>
      </c>
      <c r="AJ46" s="202">
        <v>63</v>
      </c>
      <c r="AK46" s="202">
        <v>63</v>
      </c>
      <c r="AL46" s="202">
        <v>67</v>
      </c>
      <c r="AM46" s="202">
        <v>70</v>
      </c>
      <c r="AN46" s="202">
        <v>70</v>
      </c>
      <c r="AO46" s="202">
        <v>67</v>
      </c>
      <c r="AP46" s="202">
        <v>67</v>
      </c>
      <c r="AQ46" s="202">
        <v>82</v>
      </c>
      <c r="AR46" s="202">
        <v>67</v>
      </c>
      <c r="AS46" s="202">
        <v>67</v>
      </c>
      <c r="AT46" s="202">
        <v>70</v>
      </c>
      <c r="AU46" s="202">
        <v>67</v>
      </c>
    </row>
    <row r="47" spans="35:47" ht="18" x14ac:dyDescent="0.2">
      <c r="AI47" s="202">
        <v>95</v>
      </c>
      <c r="AJ47" s="202">
        <v>85</v>
      </c>
      <c r="AK47" s="202">
        <v>85</v>
      </c>
      <c r="AL47" s="202">
        <v>95</v>
      </c>
      <c r="AM47" s="202">
        <v>94</v>
      </c>
      <c r="AN47" s="202">
        <v>94</v>
      </c>
      <c r="AO47" s="202">
        <v>95</v>
      </c>
      <c r="AP47" s="202">
        <v>82</v>
      </c>
      <c r="AQ47" s="202">
        <v>95</v>
      </c>
      <c r="AR47" s="202">
        <v>95</v>
      </c>
      <c r="AS47" s="202">
        <v>82</v>
      </c>
      <c r="AT47" s="202">
        <v>95</v>
      </c>
      <c r="AU47" s="202">
        <v>95</v>
      </c>
    </row>
    <row r="48" spans="35:47" ht="18" x14ac:dyDescent="0.2">
      <c r="AI48" s="202">
        <v>82</v>
      </c>
      <c r="AJ48" s="202">
        <v>63</v>
      </c>
      <c r="AK48" s="202">
        <v>63</v>
      </c>
      <c r="AL48" s="202">
        <v>67</v>
      </c>
      <c r="AM48" s="202">
        <v>70</v>
      </c>
      <c r="AN48" s="202">
        <v>70</v>
      </c>
      <c r="AO48" s="202">
        <v>67</v>
      </c>
      <c r="AP48" s="202">
        <v>67</v>
      </c>
      <c r="AQ48" s="202">
        <v>67</v>
      </c>
      <c r="AR48" s="202">
        <v>67</v>
      </c>
      <c r="AS48" s="202">
        <v>67</v>
      </c>
      <c r="AT48" s="202">
        <v>70</v>
      </c>
      <c r="AU48" s="202">
        <v>67</v>
      </c>
    </row>
  </sheetData>
  <autoFilter ref="B7:BE29">
    <sortState ref="B19:BG28">
      <sortCondition descending="1" ref="AV7:AV31"/>
    </sortState>
  </autoFilter>
  <mergeCells count="9">
    <mergeCell ref="A3:D3"/>
    <mergeCell ref="E1:S1"/>
    <mergeCell ref="T1:AU1"/>
    <mergeCell ref="AV1:AZ3"/>
    <mergeCell ref="BA1:BE3"/>
    <mergeCell ref="E2:L2"/>
    <mergeCell ref="M2:S2"/>
    <mergeCell ref="T2:Z2"/>
    <mergeCell ref="AA2:AU2"/>
  </mergeCells>
  <conditionalFormatting sqref="C4:D5 C7:D8 C18:C21 C27:D30 C9:C16 C23:C25 D9:D26">
    <cfRule type="cellIs" dxfId="60" priority="9" stopIfTrue="1" operator="equal">
      <formula>"К"</formula>
    </cfRule>
  </conditionalFormatting>
  <conditionalFormatting sqref="E3:AU3">
    <cfRule type="cellIs" dxfId="59" priority="8" stopIfTrue="1" operator="equal">
      <formula>"н/з"</formula>
    </cfRule>
  </conditionalFormatting>
  <conditionalFormatting sqref="AI31:AU48 E8:AU29">
    <cfRule type="cellIs" dxfId="58" priority="6" stopIfTrue="1" operator="between">
      <formula>1</formula>
      <formula>59</formula>
    </cfRule>
    <cfRule type="cellIs" dxfId="57" priority="7" stopIfTrue="1" operator="equal">
      <formula>0</formula>
    </cfRule>
  </conditionalFormatting>
  <conditionalFormatting sqref="BE8:BE29">
    <cfRule type="cellIs" dxfId="56" priority="5" operator="greaterThan">
      <formula>75</formula>
    </cfRule>
  </conditionalFormatting>
  <conditionalFormatting sqref="C22">
    <cfRule type="cellIs" dxfId="55" priority="4" stopIfTrue="1" operator="equal">
      <formula>"К"</formula>
    </cfRule>
  </conditionalFormatting>
  <conditionalFormatting sqref="C17">
    <cfRule type="cellIs" dxfId="54" priority="3" stopIfTrue="1" operator="equal">
      <formula>"К"</formula>
    </cfRule>
  </conditionalFormatting>
  <conditionalFormatting sqref="C26">
    <cfRule type="cellIs" dxfId="53" priority="2" stopIfTrue="1" operator="equal">
      <formula>"К"</formula>
    </cfRule>
  </conditionalFormatting>
  <dataValidations count="2">
    <dataValidation allowBlank="1" showErrorMessage="1" errorTitle="ВНИМАНИЕ" error="Или &quot;К&quot; или смерть !!!" sqref="C7">
      <formula1>0</formula1>
      <formula2>0</formula2>
    </dataValidation>
    <dataValidation type="textLength" allowBlank="1" showErrorMessage="1" errorTitle="ВНИМАНИЕ" error="Или &quot;К&quot; или смерть !!!" sqref="C8:C30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6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0"/>
  <sheetViews>
    <sheetView topLeftCell="B1" zoomScale="60" zoomScaleNormal="60" zoomScaleSheetLayoutView="7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H16" sqref="H16"/>
    </sheetView>
  </sheetViews>
  <sheetFormatPr defaultRowHeight="12.75" outlineLevelRow="1" x14ac:dyDescent="0.2"/>
  <cols>
    <col min="1" max="1" width="5.5703125" style="2" hidden="1" customWidth="1"/>
    <col min="2" max="2" width="52.140625" style="1" bestFit="1" customWidth="1"/>
    <col min="3" max="3" width="17.5703125" style="2" customWidth="1"/>
    <col min="4" max="4" width="5.28515625" style="1" customWidth="1"/>
    <col min="5" max="5" width="5.7109375" customWidth="1"/>
    <col min="6" max="7" width="8.42578125" customWidth="1"/>
    <col min="8" max="8" width="6.7109375" customWidth="1"/>
    <col min="9" max="20" width="5.7109375" style="1" customWidth="1"/>
    <col min="21" max="22" width="6.42578125" style="1" customWidth="1"/>
    <col min="23" max="23" width="7.5703125" style="1" customWidth="1"/>
    <col min="24" max="24" width="6.42578125" style="1" customWidth="1"/>
    <col min="25" max="26" width="8.28515625" style="1" customWidth="1"/>
    <col min="27" max="27" width="8.7109375" style="1" customWidth="1"/>
    <col min="28" max="29" width="6.42578125" style="1" hidden="1" customWidth="1"/>
    <col min="30" max="32" width="8.28515625" style="1" hidden="1" customWidth="1"/>
    <col min="33" max="33" width="8.7109375" style="1" hidden="1" customWidth="1"/>
    <col min="34" max="34" width="6.85546875" style="1" hidden="1" customWidth="1"/>
    <col min="35" max="50" width="8.7109375" style="1" hidden="1" customWidth="1"/>
    <col min="51" max="51" width="0.140625" style="1" hidden="1" customWidth="1"/>
    <col min="52" max="57" width="8.7109375" style="1" hidden="1" customWidth="1"/>
    <col min="58" max="60" width="12" style="1" customWidth="1"/>
    <col min="61" max="65" width="12" style="1" hidden="1" customWidth="1"/>
    <col min="66" max="66" width="15.7109375" style="2" customWidth="1"/>
    <col min="67" max="70" width="9.140625" style="1"/>
    <col min="71" max="71" width="10.42578125" style="1" customWidth="1"/>
    <col min="72" max="72" width="26.5703125" style="1" customWidth="1"/>
    <col min="73" max="16384" width="9.140625" style="1"/>
  </cols>
  <sheetData>
    <row r="1" spans="1:81" s="8" customFormat="1" ht="21" customHeight="1" outlineLevel="1" thickBot="1" x14ac:dyDescent="0.35">
      <c r="A1" s="9"/>
      <c r="C1" s="9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53" t="s">
        <v>28</v>
      </c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92"/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452"/>
      <c r="BE1" s="488"/>
      <c r="BF1" s="473" t="s">
        <v>32</v>
      </c>
      <c r="BG1" s="473"/>
      <c r="BH1" s="473"/>
      <c r="BI1" s="473"/>
      <c r="BJ1" s="473"/>
      <c r="BK1" s="473"/>
      <c r="BL1" s="473"/>
      <c r="BM1" s="473"/>
      <c r="BN1" s="473"/>
      <c r="BO1" s="472" t="s">
        <v>33</v>
      </c>
      <c r="BP1" s="473"/>
      <c r="BQ1" s="473"/>
      <c r="BR1" s="473"/>
      <c r="BS1" s="474"/>
    </row>
    <row r="2" spans="1:81" s="8" customFormat="1" ht="21" customHeight="1" outlineLevel="1" thickBot="1" x14ac:dyDescent="0.35">
      <c r="A2" s="9"/>
      <c r="C2" s="9"/>
      <c r="E2" s="481" t="s">
        <v>1</v>
      </c>
      <c r="F2" s="481"/>
      <c r="G2" s="481"/>
      <c r="H2" s="481"/>
      <c r="I2" s="481"/>
      <c r="J2" s="481"/>
      <c r="K2" s="481"/>
      <c r="L2" s="481"/>
      <c r="M2" s="482"/>
      <c r="N2" s="453" t="s">
        <v>25</v>
      </c>
      <c r="O2" s="452"/>
      <c r="P2" s="452"/>
      <c r="Q2" s="452"/>
      <c r="R2" s="452"/>
      <c r="S2" s="452"/>
      <c r="T2" s="454"/>
      <c r="U2" s="483" t="s">
        <v>27</v>
      </c>
      <c r="V2" s="484"/>
      <c r="W2" s="484"/>
      <c r="X2" s="484"/>
      <c r="Y2" s="484"/>
      <c r="Z2" s="484"/>
      <c r="AA2" s="485"/>
      <c r="AB2" s="453" t="s">
        <v>37</v>
      </c>
      <c r="AC2" s="452"/>
      <c r="AD2" s="452"/>
      <c r="AE2" s="452"/>
      <c r="AF2" s="452"/>
      <c r="AG2" s="452"/>
      <c r="AH2" s="492"/>
      <c r="AI2" s="452"/>
      <c r="AJ2" s="452"/>
      <c r="AK2" s="452"/>
      <c r="AL2" s="452"/>
      <c r="AM2" s="488"/>
      <c r="AN2" s="492"/>
      <c r="AO2" s="452"/>
      <c r="AP2" s="452"/>
      <c r="AQ2" s="452"/>
      <c r="AR2" s="452"/>
      <c r="AS2" s="488"/>
      <c r="AT2" s="492"/>
      <c r="AU2" s="452"/>
      <c r="AV2" s="452"/>
      <c r="AW2" s="452"/>
      <c r="AX2" s="452"/>
      <c r="AY2" s="488"/>
      <c r="AZ2" s="492"/>
      <c r="BA2" s="452"/>
      <c r="BB2" s="452"/>
      <c r="BC2" s="452"/>
      <c r="BD2" s="452"/>
      <c r="BE2" s="488"/>
      <c r="BF2" s="476"/>
      <c r="BG2" s="476"/>
      <c r="BH2" s="476"/>
      <c r="BI2" s="476"/>
      <c r="BJ2" s="476"/>
      <c r="BK2" s="476"/>
      <c r="BL2" s="476"/>
      <c r="BM2" s="476"/>
      <c r="BN2" s="476"/>
      <c r="BO2" s="475"/>
      <c r="BP2" s="476"/>
      <c r="BQ2" s="476"/>
      <c r="BR2" s="476"/>
      <c r="BS2" s="477"/>
    </row>
    <row r="3" spans="1:81" s="105" customFormat="1" ht="144.75" customHeight="1" outlineLevel="1" thickBot="1" x14ac:dyDescent="0.25">
      <c r="A3" s="455" t="s">
        <v>29</v>
      </c>
      <c r="B3" s="456"/>
      <c r="C3" s="456"/>
      <c r="D3" s="456"/>
      <c r="E3" s="174"/>
      <c r="F3" s="174"/>
      <c r="G3" s="174"/>
      <c r="H3" s="174"/>
      <c r="I3" s="174"/>
      <c r="J3" s="174"/>
      <c r="K3" s="174"/>
      <c r="L3" s="174"/>
      <c r="M3" s="141"/>
      <c r="N3" s="139"/>
      <c r="O3" s="174"/>
      <c r="P3" s="174"/>
      <c r="Q3" s="174"/>
      <c r="R3" s="174"/>
      <c r="S3" s="174"/>
      <c r="T3" s="141"/>
      <c r="U3" s="139"/>
      <c r="V3" s="174"/>
      <c r="W3" s="174"/>
      <c r="X3" s="174"/>
      <c r="Y3" s="174"/>
      <c r="Z3" s="174"/>
      <c r="AA3" s="141"/>
      <c r="AB3" s="174"/>
      <c r="AC3" s="174"/>
      <c r="AD3" s="174"/>
      <c r="AE3" s="174"/>
      <c r="AF3" s="174"/>
      <c r="AG3" s="172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9"/>
      <c r="AU3" s="179"/>
      <c r="AV3" s="179"/>
      <c r="AW3" s="179"/>
      <c r="AX3" s="179"/>
      <c r="AY3" s="179"/>
      <c r="AZ3" s="174"/>
      <c r="BA3" s="174"/>
      <c r="BB3" s="174"/>
      <c r="BC3" s="174"/>
      <c r="BD3" s="174"/>
      <c r="BE3" s="174"/>
      <c r="BF3" s="479"/>
      <c r="BG3" s="479"/>
      <c r="BH3" s="479"/>
      <c r="BI3" s="479"/>
      <c r="BJ3" s="479"/>
      <c r="BK3" s="479"/>
      <c r="BL3" s="479"/>
      <c r="BM3" s="479"/>
      <c r="BN3" s="479"/>
      <c r="BO3" s="478"/>
      <c r="BP3" s="479"/>
      <c r="BQ3" s="479"/>
      <c r="BR3" s="479"/>
      <c r="BS3" s="480"/>
    </row>
    <row r="4" spans="1:81" s="14" customFormat="1" ht="276.75" customHeight="1" thickBot="1" x14ac:dyDescent="0.35">
      <c r="A4" s="113" t="s">
        <v>2</v>
      </c>
      <c r="B4" s="114" t="s">
        <v>3</v>
      </c>
      <c r="C4" s="135" t="s">
        <v>21</v>
      </c>
      <c r="D4" s="115" t="s">
        <v>4</v>
      </c>
      <c r="E4" s="137" t="s">
        <v>260</v>
      </c>
      <c r="F4" s="137" t="s">
        <v>261</v>
      </c>
      <c r="G4" s="137" t="s">
        <v>262</v>
      </c>
      <c r="H4" s="137" t="s">
        <v>263</v>
      </c>
      <c r="I4" s="137" t="s">
        <v>264</v>
      </c>
      <c r="J4" s="137" t="s">
        <v>265</v>
      </c>
      <c r="K4" s="138" t="s">
        <v>266</v>
      </c>
      <c r="L4" s="138" t="s">
        <v>267</v>
      </c>
      <c r="M4" s="138" t="s">
        <v>268</v>
      </c>
      <c r="N4" s="137"/>
      <c r="O4" s="137"/>
      <c r="P4" s="137"/>
      <c r="Q4" s="138"/>
      <c r="R4" s="138"/>
      <c r="S4" s="138"/>
      <c r="T4" s="138"/>
      <c r="U4" s="136"/>
      <c r="V4" s="136"/>
      <c r="W4" s="136"/>
      <c r="X4" s="136"/>
      <c r="Y4" s="138"/>
      <c r="Z4" s="138"/>
      <c r="AA4" s="138"/>
      <c r="AB4" s="136"/>
      <c r="AC4" s="136"/>
      <c r="AD4" s="138"/>
      <c r="AE4" s="138"/>
      <c r="AF4" s="138"/>
      <c r="AG4" s="176"/>
      <c r="AH4" s="136"/>
      <c r="AI4" s="136"/>
      <c r="AJ4" s="136"/>
      <c r="AK4" s="177"/>
      <c r="AL4" s="177"/>
      <c r="AM4" s="177"/>
      <c r="AN4" s="136"/>
      <c r="AO4" s="136"/>
      <c r="AP4" s="136"/>
      <c r="AQ4" s="177"/>
      <c r="AR4" s="177"/>
      <c r="AS4" s="177"/>
      <c r="AT4" s="403"/>
      <c r="AU4" s="403"/>
      <c r="AV4" s="403"/>
      <c r="AW4" s="404"/>
      <c r="AX4" s="404"/>
      <c r="AY4" s="404"/>
      <c r="AZ4" s="401"/>
      <c r="BA4" s="177"/>
      <c r="BB4" s="177"/>
      <c r="BC4" s="136"/>
      <c r="BD4" s="136"/>
      <c r="BE4" s="136"/>
      <c r="BF4" s="12" t="s">
        <v>6</v>
      </c>
      <c r="BG4" s="142" t="s">
        <v>24</v>
      </c>
      <c r="BH4" s="142" t="s">
        <v>26</v>
      </c>
      <c r="BI4" s="142"/>
      <c r="BJ4" s="142"/>
      <c r="BK4" s="142"/>
      <c r="BL4" s="142"/>
      <c r="BM4" s="142"/>
      <c r="BN4" s="13" t="s">
        <v>7</v>
      </c>
      <c r="BO4" s="120" t="s">
        <v>8</v>
      </c>
      <c r="BP4" s="120" t="s">
        <v>9</v>
      </c>
      <c r="BQ4" s="120" t="s">
        <v>10</v>
      </c>
      <c r="BR4" s="120" t="s">
        <v>11</v>
      </c>
      <c r="BS4" s="120" t="s">
        <v>12</v>
      </c>
    </row>
    <row r="5" spans="1:81" s="21" customFormat="1" ht="21" thickBot="1" x14ac:dyDescent="0.35">
      <c r="B5" s="16" t="s">
        <v>13</v>
      </c>
      <c r="C5" s="46"/>
      <c r="D5" s="45"/>
      <c r="E5" s="144"/>
      <c r="F5" s="144"/>
      <c r="G5" s="144"/>
      <c r="H5" s="144"/>
      <c r="I5" s="144"/>
      <c r="J5" s="143"/>
      <c r="K5" s="146"/>
      <c r="L5" s="146"/>
      <c r="M5" s="146"/>
      <c r="N5" s="143"/>
      <c r="O5" s="143"/>
      <c r="P5" s="143"/>
      <c r="Q5" s="146"/>
      <c r="R5" s="146"/>
      <c r="S5" s="146"/>
      <c r="T5" s="146"/>
      <c r="U5" s="143"/>
      <c r="V5" s="143"/>
      <c r="W5" s="143"/>
      <c r="X5" s="143"/>
      <c r="Y5" s="146"/>
      <c r="Z5" s="146"/>
      <c r="AA5" s="146"/>
      <c r="AB5" s="143"/>
      <c r="AC5" s="143"/>
      <c r="AD5" s="146"/>
      <c r="AE5" s="146"/>
      <c r="AF5" s="146"/>
      <c r="AG5" s="145"/>
      <c r="AH5" s="143"/>
      <c r="AI5" s="143"/>
      <c r="AJ5" s="143"/>
      <c r="AK5" s="145"/>
      <c r="AL5" s="145"/>
      <c r="AM5" s="145"/>
      <c r="AN5" s="382"/>
      <c r="AO5" s="382"/>
      <c r="AP5" s="382"/>
      <c r="AQ5" s="382"/>
      <c r="AR5" s="382"/>
      <c r="AS5" s="382"/>
      <c r="AT5" s="402"/>
      <c r="AU5" s="402"/>
      <c r="AV5" s="402"/>
      <c r="AW5" s="402"/>
      <c r="AX5" s="402"/>
      <c r="AY5" s="402"/>
      <c r="AZ5" s="143"/>
      <c r="BA5" s="143"/>
      <c r="BB5" s="143"/>
      <c r="BC5" s="145"/>
      <c r="BD5" s="145"/>
      <c r="BE5" s="247"/>
      <c r="BF5" s="493"/>
      <c r="BG5" s="493"/>
      <c r="BH5" s="493"/>
      <c r="BI5" s="493"/>
      <c r="BJ5" s="493"/>
      <c r="BK5" s="494"/>
      <c r="BL5" s="439"/>
      <c r="BM5" s="439"/>
      <c r="BN5" s="134"/>
      <c r="BO5" s="20"/>
      <c r="BP5" s="20"/>
      <c r="BQ5" s="20"/>
      <c r="BR5" s="20"/>
      <c r="BS5" s="20"/>
    </row>
    <row r="6" spans="1:81" s="21" customFormat="1" ht="21" thickBot="1" x14ac:dyDescent="0.25">
      <c r="A6" s="116"/>
      <c r="B6" s="116" t="s">
        <v>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</row>
    <row r="7" spans="1:81" s="24" customFormat="1" ht="19.5" thickBot="1" x14ac:dyDescent="0.35">
      <c r="A7" s="61"/>
      <c r="B7" s="65" t="s">
        <v>16</v>
      </c>
      <c r="C7" s="66"/>
      <c r="D7" s="67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410"/>
      <c r="BB7" s="23"/>
      <c r="BC7" s="23"/>
      <c r="BD7" s="23"/>
      <c r="BE7" s="23"/>
      <c r="BF7" s="23">
        <f t="shared" ref="BF7:BK7" si="0">AVERAGE(BF8:BF15)</f>
        <v>80.222222222222243</v>
      </c>
      <c r="BG7" s="23" t="e">
        <f t="shared" si="0"/>
        <v>#DIV/0!</v>
      </c>
      <c r="BH7" s="23" t="e">
        <f t="shared" si="0"/>
        <v>#DIV/0!</v>
      </c>
      <c r="BI7" s="23" t="e">
        <f t="shared" si="0"/>
        <v>#DIV/0!</v>
      </c>
      <c r="BJ7" s="23" t="e">
        <f t="shared" si="0"/>
        <v>#DIV/0!</v>
      </c>
      <c r="BK7" s="23" t="e">
        <f t="shared" si="0"/>
        <v>#DIV/0!</v>
      </c>
      <c r="BL7" s="410"/>
      <c r="BM7" s="410"/>
      <c r="BN7" s="23">
        <f>AVERAGE(BN8:BN15)</f>
        <v>80.222222222222243</v>
      </c>
      <c r="BO7" s="20"/>
      <c r="BP7" s="20"/>
      <c r="BQ7" s="20"/>
      <c r="BR7" s="20"/>
      <c r="BS7" s="372"/>
      <c r="BU7" s="435" t="s">
        <v>217</v>
      </c>
      <c r="BV7" s="435" t="s">
        <v>218</v>
      </c>
      <c r="BW7" s="435" t="s">
        <v>219</v>
      </c>
      <c r="BX7" s="435" t="s">
        <v>220</v>
      </c>
      <c r="BY7" s="435" t="s">
        <v>221</v>
      </c>
      <c r="BZ7" s="21"/>
      <c r="CA7" s="436" t="s">
        <v>222</v>
      </c>
      <c r="CB7" s="436" t="s">
        <v>223</v>
      </c>
      <c r="CC7" s="436" t="s">
        <v>224</v>
      </c>
    </row>
    <row r="8" spans="1:81" s="24" customFormat="1" ht="18" x14ac:dyDescent="0.25">
      <c r="A8" s="89">
        <v>1</v>
      </c>
      <c r="B8" s="168" t="s">
        <v>253</v>
      </c>
      <c r="C8" s="68" t="s">
        <v>259</v>
      </c>
      <c r="D8" s="76"/>
      <c r="E8" s="262">
        <v>100</v>
      </c>
      <c r="F8" s="262">
        <v>95</v>
      </c>
      <c r="G8" s="262">
        <v>96</v>
      </c>
      <c r="H8" s="262">
        <v>95</v>
      </c>
      <c r="I8" s="262">
        <v>95</v>
      </c>
      <c r="J8" s="262">
        <v>97</v>
      </c>
      <c r="K8" s="262">
        <v>98</v>
      </c>
      <c r="L8" s="262">
        <v>99</v>
      </c>
      <c r="M8" s="262">
        <v>100</v>
      </c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370"/>
      <c r="AC8" s="371"/>
      <c r="AD8" s="371"/>
      <c r="AE8" s="371"/>
      <c r="AF8" s="371"/>
      <c r="AG8" s="371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391"/>
      <c r="BA8" s="224"/>
      <c r="BB8" s="256"/>
      <c r="BC8" s="256"/>
      <c r="BD8" s="256"/>
      <c r="BE8" s="256"/>
      <c r="BF8" s="55">
        <f t="shared" ref="BF8:BF15" si="1">IF(COUNTIF(E8:M8,"&gt;59")=COUNTA(E8:M8),(IF(COUNTA(E8:M8&gt;0),SUM(E8:M8)/COUNT(E8:M8),"св")),"Нет п/оц.")</f>
        <v>97.222222222222229</v>
      </c>
      <c r="BG8" s="55" t="e">
        <f>IF(COUNTIF(N8:T8,"&gt;59")=COUNTA(N8:T8),(IF(COUNTA(N8:T8&gt;0),SUM(N8:T8)/COUNT(N8:T8),"св")),"Нет п/оц.")</f>
        <v>#DIV/0!</v>
      </c>
      <c r="BH8" s="95" t="e">
        <f>IF(COUNTIF(U8:AA8,"&gt;59")=COUNTA(U8:AA8),(IF(COUNTA(U8:AA8&gt;0),SUM(U8:AA8)/COUNT(U8:AA8),"св")),"Нет п/оц.")</f>
        <v>#DIV/0!</v>
      </c>
      <c r="BI8" s="95" t="e">
        <f>IF(COUNTIF(AB8:AG8,"&gt;59")=COUNTA(AB8:AG8),(IF(COUNTA(AB8:AG8&gt;0),SUM(AB8:AG8)/COUNT(AB8:AG8),"св")),"Нет п/оц.")</f>
        <v>#DIV/0!</v>
      </c>
      <c r="BJ8" s="95" t="e">
        <f>IF(COUNTIF(AH8:AM8,"&gt;59")=COUNTA(AH8:AM8),(IF(COUNTA(AH8:AM8&gt;0),SUM(AH8:AM8)/COUNT(AH8:AM8),"св")),"Нет п/оц.")</f>
        <v>#DIV/0!</v>
      </c>
      <c r="BK8" s="408" t="e">
        <f>IF(COUNTIF(AN8:AS8,"&gt;59")=COUNTA(AN8:AS8),(IF(COUNTA(AN8:AS8&gt;0),SUM(AN8:AS8)/COUNT(AN8:AS8),"св")),"Нет п/оц.")</f>
        <v>#DIV/0!</v>
      </c>
      <c r="BL8" s="408" t="e">
        <f>IF(COUNTIF(AO8:AT8,"&gt;59")=COUNTA(AO8:AT8),(IF(COUNTA(AO8:AT8&gt;0),SUM(AO8:AT8)/COUNT(AO8:AT8),"св")),"Нет п/оц.")</f>
        <v>#DIV/0!</v>
      </c>
      <c r="BM8" s="408" t="e">
        <f>IF(COUNTIF(AP8:AU8,"&gt;59")=COUNTA(AP8:AU8),(IF(COUNTA(AP8:AU8&gt;0),SUM(AP8:AU8)/COUNT(AP8:AU8),"св")),"Нет п/оц.")</f>
        <v>#DIV/0!</v>
      </c>
      <c r="BN8" s="409">
        <f t="shared" ref="BN8:BN15" si="2">IF(COUNTIF(E8:BE8,"&gt;59")=COUNTA(E8:BE8),(IF(COUNTA(E8:BE8)&gt;0,SUM(E8:BE8)/COUNT(E8:BE8),"св")),"Нет п/оц.")</f>
        <v>97.222222222222229</v>
      </c>
      <c r="BO8" s="26">
        <f t="shared" ref="BO8:BO15" si="3">COUNTIF(E8:BE8,"&gt;=90")</f>
        <v>9</v>
      </c>
      <c r="BP8" s="26">
        <f t="shared" ref="BP8:BP15" si="4">COUNTIFS(E8:BE8,"&gt;=74",E8:BE8,"&lt;90")</f>
        <v>0</v>
      </c>
      <c r="BQ8" s="26">
        <f t="shared" ref="BQ8:BQ15" si="5">COUNTIFS(E8:BE8,"&gt;=60",E8:BE8,"&lt;74")</f>
        <v>0</v>
      </c>
      <c r="BR8" s="275">
        <f t="shared" ref="BR8:BR15" si="6">BQ8+BP8+BO8</f>
        <v>9</v>
      </c>
      <c r="BS8" s="426">
        <f t="shared" ref="BS8:BS15" si="7">BO8/BR8*100</f>
        <v>100</v>
      </c>
      <c r="BU8" s="341">
        <f t="shared" ref="BU8:BU15" si="8">COUNTIF(E8:BE8,"&gt;=90")/COUNT(E8:BE8)*100</f>
        <v>100</v>
      </c>
      <c r="BV8" s="341">
        <f t="shared" ref="BV8:BV15" si="9">(COUNTIF(E8:BE8,"&gt;=82")-COUNTIF(E8:BE8,"&gt;=90"))/COUNT(E8:BE8)*100</f>
        <v>0</v>
      </c>
      <c r="BW8" s="341">
        <f t="shared" ref="BW8:BW15" si="10">(COUNTIF(E8:BE8,"&gt;=74")-COUNTIF(E8:BE8,"&gt;=82"))/COUNT(E8:BE8)*100</f>
        <v>0</v>
      </c>
      <c r="BX8" s="341">
        <f t="shared" ref="BX8:BX15" si="11">(COUNTIF(E8:BE8,"&gt;=64")-COUNTIF(E8:BE8,"&gt;=74"))/(COUNT(E8:BE8))*100</f>
        <v>0</v>
      </c>
      <c r="BY8" s="341">
        <f t="shared" ref="BY8:BY15" si="12">(COUNTIF(E8:BE8,"&gt;=60")-COUNTIF(E8:BE8,"&gt;=64"))/(COUNT(E8:BE8))*100</f>
        <v>0</v>
      </c>
      <c r="CA8" s="24">
        <f t="shared" ref="CA8:CC15" si="13">BO8/$BR8</f>
        <v>1</v>
      </c>
      <c r="CB8" s="24">
        <f t="shared" si="13"/>
        <v>0</v>
      </c>
      <c r="CC8" s="24">
        <f t="shared" si="13"/>
        <v>0</v>
      </c>
    </row>
    <row r="9" spans="1:81" s="24" customFormat="1" ht="18" x14ac:dyDescent="0.25">
      <c r="A9" s="89"/>
      <c r="B9" s="168" t="s">
        <v>160</v>
      </c>
      <c r="C9" s="68" t="s">
        <v>259</v>
      </c>
      <c r="D9" s="76" t="s">
        <v>17</v>
      </c>
      <c r="E9" s="262">
        <v>60</v>
      </c>
      <c r="F9" s="262">
        <v>83</v>
      </c>
      <c r="G9" s="262">
        <v>65</v>
      </c>
      <c r="H9" s="262">
        <v>65</v>
      </c>
      <c r="I9" s="262">
        <v>60</v>
      </c>
      <c r="J9" s="262">
        <v>84</v>
      </c>
      <c r="K9" s="262">
        <v>83</v>
      </c>
      <c r="L9" s="262">
        <v>90</v>
      </c>
      <c r="M9" s="262">
        <v>86</v>
      </c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370"/>
      <c r="AC9" s="371"/>
      <c r="AD9" s="371"/>
      <c r="AE9" s="371"/>
      <c r="AF9" s="371"/>
      <c r="AG9" s="371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391"/>
      <c r="BA9" s="224"/>
      <c r="BB9" s="256"/>
      <c r="BC9" s="256"/>
      <c r="BD9" s="256"/>
      <c r="BE9" s="256"/>
      <c r="BF9" s="55">
        <f t="shared" si="1"/>
        <v>75.111111111111114</v>
      </c>
      <c r="BG9" s="55" t="e">
        <f t="shared" ref="BG9:BG15" si="14">IF(COUNTIF(N9:T9,"&gt;59")=COUNTA(N9:T9),(IF(COUNTA(N9:T9&gt;0),SUM(N9:T9)/COUNT(N9:T9),"св")),"Нет п/оц.")</f>
        <v>#DIV/0!</v>
      </c>
      <c r="BH9" s="95" t="e">
        <f t="shared" ref="BH9:BH15" si="15">IF(COUNTIF(U9:AA9,"&gt;59")=COUNTA(U9:AA9),(IF(COUNTA(U9:AA9&gt;0),SUM(U9:AA9)/COUNT(U9:AA9),"св")),"Нет п/оц.")</f>
        <v>#DIV/0!</v>
      </c>
      <c r="BI9" s="95" t="e">
        <f t="shared" ref="BI9" si="16">IF(COUNTIF(AB9:AG9,"&gt;59")=COUNTA(AB9:AG9),(IF(COUNTA(AB9:AG9&gt;0),SUM(AB9:AG9)/COUNT(AB9:AG9),"св")),"Нет п/оц.")</f>
        <v>#DIV/0!</v>
      </c>
      <c r="BJ9" s="95" t="e">
        <f t="shared" ref="BJ9" si="17">IF(COUNTIF(AH9:AM9,"&gt;59")=COUNTA(AH9:AM9),(IF(COUNTA(AH9:AM9&gt;0),SUM(AH9:AM9)/COUNT(AH9:AM9),"св")),"Нет п/оц.")</f>
        <v>#DIV/0!</v>
      </c>
      <c r="BK9" s="408" t="e">
        <f t="shared" ref="BK9:BM9" si="18">IF(COUNTIF(AN9:AS9,"&gt;59")=COUNTA(AN9:AS9),(IF(COUNTA(AN9:AS9&gt;0),SUM(AN9:AS9)/COUNT(AN9:AS9),"св")),"Нет п/оц.")</f>
        <v>#DIV/0!</v>
      </c>
      <c r="BL9" s="408" t="e">
        <f t="shared" si="18"/>
        <v>#DIV/0!</v>
      </c>
      <c r="BM9" s="408" t="e">
        <f t="shared" si="18"/>
        <v>#DIV/0!</v>
      </c>
      <c r="BN9" s="409">
        <f t="shared" si="2"/>
        <v>75.111111111111114</v>
      </c>
      <c r="BO9" s="26">
        <f t="shared" si="3"/>
        <v>1</v>
      </c>
      <c r="BP9" s="26">
        <f t="shared" si="4"/>
        <v>4</v>
      </c>
      <c r="BQ9" s="26">
        <f t="shared" si="5"/>
        <v>4</v>
      </c>
      <c r="BR9" s="275">
        <f t="shared" si="6"/>
        <v>9</v>
      </c>
      <c r="BS9" s="427">
        <f t="shared" si="7"/>
        <v>11.111111111111111</v>
      </c>
      <c r="BU9" s="341">
        <f t="shared" si="8"/>
        <v>11.111111111111111</v>
      </c>
      <c r="BV9" s="341">
        <f t="shared" si="9"/>
        <v>44.444444444444443</v>
      </c>
      <c r="BW9" s="341">
        <f t="shared" si="10"/>
        <v>0</v>
      </c>
      <c r="BX9" s="341">
        <f t="shared" si="11"/>
        <v>22.222222222222221</v>
      </c>
      <c r="BY9" s="341">
        <f t="shared" si="12"/>
        <v>22.222222222222221</v>
      </c>
      <c r="CA9" s="24">
        <f t="shared" si="13"/>
        <v>0.1111111111111111</v>
      </c>
      <c r="CB9" s="24">
        <f t="shared" si="13"/>
        <v>0.44444444444444442</v>
      </c>
      <c r="CC9" s="24">
        <f t="shared" si="13"/>
        <v>0.44444444444444442</v>
      </c>
    </row>
    <row r="10" spans="1:81" s="24" customFormat="1" ht="18" x14ac:dyDescent="0.25">
      <c r="A10" s="89">
        <v>2</v>
      </c>
      <c r="B10" s="168" t="s">
        <v>161</v>
      </c>
      <c r="C10" s="68" t="s">
        <v>259</v>
      </c>
      <c r="D10" s="76"/>
      <c r="E10" s="262">
        <v>66</v>
      </c>
      <c r="F10" s="262">
        <v>74</v>
      </c>
      <c r="G10" s="262">
        <v>65</v>
      </c>
      <c r="H10" s="262">
        <v>66</v>
      </c>
      <c r="I10" s="262">
        <v>60</v>
      </c>
      <c r="J10" s="262">
        <v>84</v>
      </c>
      <c r="K10" s="262">
        <v>83</v>
      </c>
      <c r="L10" s="262">
        <v>93</v>
      </c>
      <c r="M10" s="262">
        <v>87</v>
      </c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370"/>
      <c r="AC10" s="371"/>
      <c r="AD10" s="371"/>
      <c r="AE10" s="371"/>
      <c r="AF10" s="371"/>
      <c r="AG10" s="371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391"/>
      <c r="BA10" s="224"/>
      <c r="BB10" s="256"/>
      <c r="BC10" s="256"/>
      <c r="BD10" s="256"/>
      <c r="BE10" s="256"/>
      <c r="BF10" s="55">
        <f t="shared" si="1"/>
        <v>75.333333333333329</v>
      </c>
      <c r="BG10" s="55" t="e">
        <f t="shared" si="14"/>
        <v>#DIV/0!</v>
      </c>
      <c r="BH10" s="95" t="e">
        <f t="shared" si="15"/>
        <v>#DIV/0!</v>
      </c>
      <c r="BI10" s="95"/>
      <c r="BJ10" s="95"/>
      <c r="BK10" s="408"/>
      <c r="BL10" s="408"/>
      <c r="BM10" s="408"/>
      <c r="BN10" s="409">
        <f t="shared" si="2"/>
        <v>75.333333333333329</v>
      </c>
      <c r="BO10" s="26">
        <f t="shared" si="3"/>
        <v>1</v>
      </c>
      <c r="BP10" s="26">
        <f t="shared" si="4"/>
        <v>4</v>
      </c>
      <c r="BQ10" s="26">
        <f t="shared" si="5"/>
        <v>4</v>
      </c>
      <c r="BR10" s="275">
        <f t="shared" si="6"/>
        <v>9</v>
      </c>
      <c r="BS10" s="427">
        <f t="shared" si="7"/>
        <v>11.111111111111111</v>
      </c>
      <c r="BU10" s="341">
        <f t="shared" si="8"/>
        <v>11.111111111111111</v>
      </c>
      <c r="BV10" s="341">
        <f t="shared" si="9"/>
        <v>33.333333333333329</v>
      </c>
      <c r="BW10" s="341">
        <f t="shared" si="10"/>
        <v>11.111111111111111</v>
      </c>
      <c r="BX10" s="341">
        <f t="shared" si="11"/>
        <v>33.333333333333329</v>
      </c>
      <c r="BY10" s="341">
        <f t="shared" si="12"/>
        <v>11.111111111111111</v>
      </c>
      <c r="CA10" s="24">
        <f t="shared" si="13"/>
        <v>0.1111111111111111</v>
      </c>
      <c r="CB10" s="24">
        <f t="shared" si="13"/>
        <v>0.44444444444444442</v>
      </c>
      <c r="CC10" s="24">
        <f t="shared" si="13"/>
        <v>0.44444444444444442</v>
      </c>
    </row>
    <row r="11" spans="1:81" s="24" customFormat="1" ht="18" x14ac:dyDescent="0.25">
      <c r="A11" s="89"/>
      <c r="B11" s="168" t="s">
        <v>254</v>
      </c>
      <c r="C11" s="68" t="s">
        <v>259</v>
      </c>
      <c r="D11" s="76"/>
      <c r="E11" s="262">
        <v>80</v>
      </c>
      <c r="F11" s="262">
        <v>65</v>
      </c>
      <c r="G11" s="262">
        <v>65</v>
      </c>
      <c r="H11" s="262">
        <v>60</v>
      </c>
      <c r="I11" s="262">
        <v>70</v>
      </c>
      <c r="J11" s="262">
        <v>84</v>
      </c>
      <c r="K11" s="262">
        <v>81</v>
      </c>
      <c r="L11" s="262">
        <v>76</v>
      </c>
      <c r="M11" s="262">
        <v>68</v>
      </c>
      <c r="N11" s="262"/>
      <c r="O11" s="262"/>
      <c r="P11" s="262"/>
      <c r="Q11" s="262"/>
      <c r="R11" s="262"/>
      <c r="S11" s="262"/>
      <c r="T11" s="262"/>
      <c r="U11" s="262"/>
      <c r="V11" s="262"/>
      <c r="W11" s="282"/>
      <c r="X11" s="282"/>
      <c r="Y11" s="282"/>
      <c r="Z11" s="282"/>
      <c r="AA11" s="282"/>
      <c r="AB11" s="430"/>
      <c r="AC11" s="431"/>
      <c r="AD11" s="371"/>
      <c r="AE11" s="371"/>
      <c r="AF11" s="371"/>
      <c r="AG11" s="371"/>
      <c r="AH11" s="256"/>
      <c r="AI11" s="256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56"/>
      <c r="AZ11" s="391"/>
      <c r="BA11" s="224"/>
      <c r="BB11" s="256"/>
      <c r="BC11" s="256"/>
      <c r="BD11" s="256"/>
      <c r="BE11" s="256"/>
      <c r="BF11" s="55">
        <f t="shared" si="1"/>
        <v>72.111111111111114</v>
      </c>
      <c r="BG11" s="55" t="e">
        <f t="shared" si="14"/>
        <v>#DIV/0!</v>
      </c>
      <c r="BH11" s="95" t="e">
        <f t="shared" si="15"/>
        <v>#DIV/0!</v>
      </c>
      <c r="BI11" s="95"/>
      <c r="BJ11" s="95"/>
      <c r="BK11" s="408"/>
      <c r="BL11" s="408"/>
      <c r="BM11" s="408"/>
      <c r="BN11" s="409">
        <f t="shared" si="2"/>
        <v>72.111111111111114</v>
      </c>
      <c r="BO11" s="26">
        <f t="shared" si="3"/>
        <v>0</v>
      </c>
      <c r="BP11" s="26">
        <f t="shared" si="4"/>
        <v>4</v>
      </c>
      <c r="BQ11" s="26">
        <f t="shared" si="5"/>
        <v>5</v>
      </c>
      <c r="BR11" s="275">
        <f t="shared" si="6"/>
        <v>9</v>
      </c>
      <c r="BS11" s="427">
        <f t="shared" si="7"/>
        <v>0</v>
      </c>
      <c r="BU11" s="341">
        <f t="shared" si="8"/>
        <v>0</v>
      </c>
      <c r="BV11" s="341">
        <f t="shared" si="9"/>
        <v>11.111111111111111</v>
      </c>
      <c r="BW11" s="341">
        <f t="shared" si="10"/>
        <v>33.333333333333329</v>
      </c>
      <c r="BX11" s="341">
        <f t="shared" si="11"/>
        <v>44.444444444444443</v>
      </c>
      <c r="BY11" s="341">
        <f t="shared" si="12"/>
        <v>11.111111111111111</v>
      </c>
      <c r="CA11" s="24">
        <f t="shared" si="13"/>
        <v>0</v>
      </c>
      <c r="CB11" s="24">
        <f t="shared" si="13"/>
        <v>0.44444444444444442</v>
      </c>
      <c r="CC11" s="24">
        <f t="shared" si="13"/>
        <v>0.55555555555555558</v>
      </c>
    </row>
    <row r="12" spans="1:81" s="24" customFormat="1" ht="18" x14ac:dyDescent="0.25">
      <c r="A12" s="89">
        <v>3</v>
      </c>
      <c r="B12" s="168" t="s">
        <v>255</v>
      </c>
      <c r="C12" s="68" t="s">
        <v>259</v>
      </c>
      <c r="D12" s="76"/>
      <c r="E12" s="262">
        <v>90</v>
      </c>
      <c r="F12" s="262">
        <v>90</v>
      </c>
      <c r="G12" s="262">
        <v>100</v>
      </c>
      <c r="H12" s="262">
        <v>100</v>
      </c>
      <c r="I12" s="262">
        <v>90</v>
      </c>
      <c r="J12" s="262">
        <v>87</v>
      </c>
      <c r="K12" s="262">
        <v>93</v>
      </c>
      <c r="L12" s="262">
        <v>97</v>
      </c>
      <c r="M12" s="262">
        <v>99</v>
      </c>
      <c r="N12" s="262"/>
      <c r="O12" s="262"/>
      <c r="P12" s="262"/>
      <c r="Q12" s="262"/>
      <c r="R12" s="262"/>
      <c r="S12" s="262"/>
      <c r="T12" s="262"/>
      <c r="U12" s="262"/>
      <c r="V12" s="394"/>
      <c r="W12" s="396"/>
      <c r="X12" s="396"/>
      <c r="Y12" s="396"/>
      <c r="Z12" s="396"/>
      <c r="AA12" s="396"/>
      <c r="AB12" s="397"/>
      <c r="AC12" s="398"/>
      <c r="AD12" s="432"/>
      <c r="AE12" s="431"/>
      <c r="AF12" s="431"/>
      <c r="AG12" s="431"/>
      <c r="AH12" s="285"/>
      <c r="AI12" s="376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386"/>
      <c r="AU12" s="386"/>
      <c r="AV12" s="386"/>
      <c r="AW12" s="386"/>
      <c r="AX12" s="386"/>
      <c r="AY12" s="285"/>
      <c r="AZ12" s="376"/>
      <c r="BA12" s="386"/>
      <c r="BB12" s="285"/>
      <c r="BC12" s="285"/>
      <c r="BD12" s="285"/>
      <c r="BE12" s="285"/>
      <c r="BF12" s="55">
        <f t="shared" si="1"/>
        <v>94</v>
      </c>
      <c r="BG12" s="55" t="e">
        <f t="shared" si="14"/>
        <v>#DIV/0!</v>
      </c>
      <c r="BH12" s="95" t="e">
        <f t="shared" si="15"/>
        <v>#DIV/0!</v>
      </c>
      <c r="BI12" s="95"/>
      <c r="BJ12" s="95"/>
      <c r="BK12" s="408"/>
      <c r="BL12" s="408"/>
      <c r="BM12" s="408"/>
      <c r="BN12" s="409">
        <f t="shared" si="2"/>
        <v>94</v>
      </c>
      <c r="BO12" s="26">
        <f t="shared" si="3"/>
        <v>8</v>
      </c>
      <c r="BP12" s="26">
        <f t="shared" si="4"/>
        <v>1</v>
      </c>
      <c r="BQ12" s="26">
        <f t="shared" si="5"/>
        <v>0</v>
      </c>
      <c r="BR12" s="275">
        <f t="shared" si="6"/>
        <v>9</v>
      </c>
      <c r="BS12" s="427">
        <f t="shared" si="7"/>
        <v>88.888888888888886</v>
      </c>
      <c r="BU12" s="341">
        <f t="shared" si="8"/>
        <v>88.888888888888886</v>
      </c>
      <c r="BV12" s="341">
        <f t="shared" si="9"/>
        <v>11.111111111111111</v>
      </c>
      <c r="BW12" s="341">
        <f t="shared" si="10"/>
        <v>0</v>
      </c>
      <c r="BX12" s="341">
        <f t="shared" si="11"/>
        <v>0</v>
      </c>
      <c r="BY12" s="341">
        <f t="shared" si="12"/>
        <v>0</v>
      </c>
      <c r="CA12" s="24">
        <f t="shared" si="13"/>
        <v>0.88888888888888884</v>
      </c>
      <c r="CB12" s="24">
        <f t="shared" si="13"/>
        <v>0.1111111111111111</v>
      </c>
      <c r="CC12" s="24">
        <f t="shared" si="13"/>
        <v>0</v>
      </c>
    </row>
    <row r="13" spans="1:81" s="24" customFormat="1" ht="18" x14ac:dyDescent="0.25">
      <c r="A13" s="89">
        <v>4</v>
      </c>
      <c r="B13" s="168" t="s">
        <v>256</v>
      </c>
      <c r="C13" s="68" t="s">
        <v>259</v>
      </c>
      <c r="D13" s="76"/>
      <c r="E13" s="282">
        <v>85</v>
      </c>
      <c r="F13" s="262">
        <v>74</v>
      </c>
      <c r="G13" s="262">
        <v>73</v>
      </c>
      <c r="H13" s="262">
        <v>85</v>
      </c>
      <c r="I13" s="262">
        <v>60</v>
      </c>
      <c r="J13" s="262">
        <v>86</v>
      </c>
      <c r="K13" s="262">
        <v>84</v>
      </c>
      <c r="L13" s="262">
        <v>88</v>
      </c>
      <c r="M13" s="262">
        <v>73</v>
      </c>
      <c r="N13" s="262"/>
      <c r="O13" s="262"/>
      <c r="P13" s="262"/>
      <c r="Q13" s="262"/>
      <c r="R13" s="262"/>
      <c r="S13" s="262"/>
      <c r="T13" s="262"/>
      <c r="U13" s="262"/>
      <c r="V13" s="394"/>
      <c r="W13" s="396"/>
      <c r="X13" s="396"/>
      <c r="Y13" s="396"/>
      <c r="Z13" s="396"/>
      <c r="AA13" s="396"/>
      <c r="AB13" s="397"/>
      <c r="AC13" s="398"/>
      <c r="AD13" s="433"/>
      <c r="AE13" s="398"/>
      <c r="AF13" s="398"/>
      <c r="AG13" s="398"/>
      <c r="AH13" s="224"/>
      <c r="AI13" s="392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55">
        <f t="shared" si="1"/>
        <v>78.666666666666671</v>
      </c>
      <c r="BG13" s="55" t="e">
        <f t="shared" si="14"/>
        <v>#DIV/0!</v>
      </c>
      <c r="BH13" s="95" t="e">
        <f t="shared" si="15"/>
        <v>#DIV/0!</v>
      </c>
      <c r="BI13" s="95"/>
      <c r="BJ13" s="95"/>
      <c r="BK13" s="408"/>
      <c r="BL13" s="408"/>
      <c r="BM13" s="408"/>
      <c r="BN13" s="409">
        <f t="shared" si="2"/>
        <v>78.666666666666671</v>
      </c>
      <c r="BO13" s="26">
        <f t="shared" si="3"/>
        <v>0</v>
      </c>
      <c r="BP13" s="26">
        <f t="shared" si="4"/>
        <v>6</v>
      </c>
      <c r="BQ13" s="26">
        <f t="shared" si="5"/>
        <v>3</v>
      </c>
      <c r="BR13" s="275">
        <f t="shared" si="6"/>
        <v>9</v>
      </c>
      <c r="BS13" s="427">
        <f t="shared" si="7"/>
        <v>0</v>
      </c>
      <c r="BU13" s="341">
        <f t="shared" si="8"/>
        <v>0</v>
      </c>
      <c r="BV13" s="341">
        <f t="shared" si="9"/>
        <v>55.555555555555557</v>
      </c>
      <c r="BW13" s="341">
        <f t="shared" si="10"/>
        <v>11.111111111111111</v>
      </c>
      <c r="BX13" s="341">
        <f t="shared" si="11"/>
        <v>22.222222222222221</v>
      </c>
      <c r="BY13" s="341">
        <f t="shared" si="12"/>
        <v>11.111111111111111</v>
      </c>
      <c r="CA13" s="24">
        <f t="shared" si="13"/>
        <v>0</v>
      </c>
      <c r="CB13" s="24">
        <f t="shared" si="13"/>
        <v>0.66666666666666663</v>
      </c>
      <c r="CC13" s="24">
        <f t="shared" si="13"/>
        <v>0.33333333333333331</v>
      </c>
    </row>
    <row r="14" spans="1:81" s="24" customFormat="1" ht="18" x14ac:dyDescent="0.25">
      <c r="A14" s="89">
        <v>5</v>
      </c>
      <c r="B14" s="168" t="s">
        <v>257</v>
      </c>
      <c r="C14" s="68" t="s">
        <v>259</v>
      </c>
      <c r="D14" s="76"/>
      <c r="E14" s="396">
        <v>0</v>
      </c>
      <c r="F14" s="283">
        <v>69</v>
      </c>
      <c r="G14" s="283">
        <v>65</v>
      </c>
      <c r="H14" s="282">
        <v>66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2"/>
      <c r="O14" s="282"/>
      <c r="P14" s="282"/>
      <c r="Q14" s="282"/>
      <c r="R14" s="282"/>
      <c r="S14" s="282"/>
      <c r="T14" s="282"/>
      <c r="U14" s="282"/>
      <c r="V14" s="395"/>
      <c r="W14" s="396"/>
      <c r="X14" s="396"/>
      <c r="Y14" s="396"/>
      <c r="Z14" s="396"/>
      <c r="AA14" s="396"/>
      <c r="AB14" s="397"/>
      <c r="AC14" s="398"/>
      <c r="AD14" s="433"/>
      <c r="AE14" s="398"/>
      <c r="AF14" s="398"/>
      <c r="AG14" s="398"/>
      <c r="AH14" s="224"/>
      <c r="AI14" s="392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55" t="str">
        <f t="shared" si="1"/>
        <v>Нет п/оц.</v>
      </c>
      <c r="BG14" s="55" t="e">
        <f t="shared" si="14"/>
        <v>#DIV/0!</v>
      </c>
      <c r="BH14" s="95" t="e">
        <f t="shared" si="15"/>
        <v>#DIV/0!</v>
      </c>
      <c r="BI14" s="95"/>
      <c r="BJ14" s="95"/>
      <c r="BK14" s="408"/>
      <c r="BL14" s="408"/>
      <c r="BM14" s="408"/>
      <c r="BN14" s="409" t="str">
        <f t="shared" si="2"/>
        <v>Нет п/оц.</v>
      </c>
      <c r="BO14" s="26">
        <f t="shared" si="3"/>
        <v>0</v>
      </c>
      <c r="BP14" s="26">
        <f t="shared" si="4"/>
        <v>0</v>
      </c>
      <c r="BQ14" s="26">
        <f t="shared" si="5"/>
        <v>3</v>
      </c>
      <c r="BR14" s="275">
        <f t="shared" si="6"/>
        <v>3</v>
      </c>
      <c r="BS14" s="427">
        <f t="shared" si="7"/>
        <v>0</v>
      </c>
      <c r="BU14" s="341">
        <f t="shared" si="8"/>
        <v>0</v>
      </c>
      <c r="BV14" s="341">
        <f t="shared" si="9"/>
        <v>0</v>
      </c>
      <c r="BW14" s="341">
        <f t="shared" si="10"/>
        <v>0</v>
      </c>
      <c r="BX14" s="341">
        <f t="shared" si="11"/>
        <v>33.333333333333329</v>
      </c>
      <c r="BY14" s="341">
        <f t="shared" si="12"/>
        <v>0</v>
      </c>
      <c r="CA14" s="24">
        <f t="shared" si="13"/>
        <v>0</v>
      </c>
      <c r="CB14" s="24">
        <f t="shared" si="13"/>
        <v>0</v>
      </c>
      <c r="CC14" s="24">
        <f t="shared" si="13"/>
        <v>1</v>
      </c>
    </row>
    <row r="15" spans="1:81" s="242" customFormat="1" ht="18" x14ac:dyDescent="0.25">
      <c r="A15" s="89">
        <v>6</v>
      </c>
      <c r="B15" s="168" t="s">
        <v>258</v>
      </c>
      <c r="C15" s="68" t="s">
        <v>259</v>
      </c>
      <c r="D15" s="76"/>
      <c r="E15" s="396">
        <v>60</v>
      </c>
      <c r="F15" s="428">
        <v>74</v>
      </c>
      <c r="G15" s="428">
        <v>65</v>
      </c>
      <c r="H15" s="396">
        <v>65</v>
      </c>
      <c r="I15" s="396">
        <v>60</v>
      </c>
      <c r="J15" s="396">
        <v>69</v>
      </c>
      <c r="K15" s="396">
        <v>83</v>
      </c>
      <c r="L15" s="396">
        <v>73</v>
      </c>
      <c r="M15" s="396">
        <v>73</v>
      </c>
      <c r="N15" s="396"/>
      <c r="O15" s="396"/>
      <c r="P15" s="396"/>
      <c r="Q15" s="396"/>
      <c r="R15" s="396"/>
      <c r="S15" s="396"/>
      <c r="T15" s="396"/>
      <c r="U15" s="396"/>
      <c r="V15" s="429"/>
      <c r="W15" s="396"/>
      <c r="X15" s="396"/>
      <c r="Y15" s="396"/>
      <c r="Z15" s="396"/>
      <c r="AA15" s="396"/>
      <c r="AB15" s="397"/>
      <c r="AC15" s="398"/>
      <c r="AD15" s="433"/>
      <c r="AE15" s="398"/>
      <c r="AF15" s="398"/>
      <c r="AG15" s="398"/>
      <c r="AH15" s="224"/>
      <c r="AI15" s="392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55">
        <f t="shared" si="1"/>
        <v>69.111111111111114</v>
      </c>
      <c r="BG15" s="55" t="e">
        <f t="shared" si="14"/>
        <v>#DIV/0!</v>
      </c>
      <c r="BH15" s="95" t="e">
        <f t="shared" si="15"/>
        <v>#DIV/0!</v>
      </c>
      <c r="BI15" s="95"/>
      <c r="BJ15" s="95"/>
      <c r="BK15" s="408"/>
      <c r="BL15" s="408"/>
      <c r="BM15" s="408"/>
      <c r="BN15" s="409">
        <f t="shared" si="2"/>
        <v>69.111111111111114</v>
      </c>
      <c r="BO15" s="26">
        <f t="shared" si="3"/>
        <v>0</v>
      </c>
      <c r="BP15" s="26">
        <f t="shared" si="4"/>
        <v>2</v>
      </c>
      <c r="BQ15" s="26">
        <f t="shared" si="5"/>
        <v>7</v>
      </c>
      <c r="BR15" s="275">
        <f t="shared" si="6"/>
        <v>9</v>
      </c>
      <c r="BS15" s="427">
        <f t="shared" si="7"/>
        <v>0</v>
      </c>
      <c r="BU15" s="341">
        <f t="shared" si="8"/>
        <v>0</v>
      </c>
      <c r="BV15" s="341">
        <f t="shared" si="9"/>
        <v>11.111111111111111</v>
      </c>
      <c r="BW15" s="341">
        <f t="shared" si="10"/>
        <v>11.111111111111111</v>
      </c>
      <c r="BX15" s="341">
        <f t="shared" si="11"/>
        <v>55.555555555555557</v>
      </c>
      <c r="BY15" s="341">
        <f t="shared" si="12"/>
        <v>22.222222222222221</v>
      </c>
      <c r="BZ15" s="24"/>
      <c r="CA15" s="24">
        <f t="shared" si="13"/>
        <v>0</v>
      </c>
      <c r="CB15" s="24">
        <f t="shared" si="13"/>
        <v>0.22222222222222221</v>
      </c>
      <c r="CC15" s="24">
        <f t="shared" si="13"/>
        <v>0.77777777777777779</v>
      </c>
    </row>
    <row r="16" spans="1:81" s="2" customFormat="1" ht="24" customHeight="1" x14ac:dyDescent="0.2">
      <c r="B16" s="1"/>
      <c r="D16" s="1"/>
      <c r="E16"/>
      <c r="F16"/>
      <c r="G16"/>
      <c r="H1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</row>
    <row r="17" spans="2:81" s="2" customFormat="1" ht="24" customHeight="1" x14ac:dyDescent="0.2">
      <c r="B17" s="1"/>
      <c r="D17" s="1"/>
      <c r="E17"/>
      <c r="F17"/>
      <c r="G17"/>
      <c r="H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</row>
    <row r="18" spans="2:81" s="2" customFormat="1" ht="24" customHeight="1" x14ac:dyDescent="0.2">
      <c r="B18" s="1"/>
      <c r="D18" s="1"/>
      <c r="E18"/>
      <c r="F18"/>
      <c r="G18"/>
      <c r="H1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</row>
    <row r="19" spans="2:81" s="2" customFormat="1" ht="24" customHeight="1" x14ac:dyDescent="0.2">
      <c r="B19" s="1"/>
      <c r="D19" s="1"/>
      <c r="E19"/>
      <c r="F19"/>
      <c r="G19"/>
      <c r="H1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2:81" s="2" customFormat="1" ht="24" customHeight="1" x14ac:dyDescent="0.2">
      <c r="B20" s="1"/>
      <c r="D20" s="1"/>
      <c r="E20"/>
      <c r="F20"/>
      <c r="G20"/>
      <c r="H2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2:81" s="2" customFormat="1" ht="24" customHeight="1" x14ac:dyDescent="0.2">
      <c r="B21" s="1"/>
      <c r="D21" s="1"/>
      <c r="E21"/>
      <c r="F21"/>
      <c r="G21"/>
      <c r="H2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</row>
    <row r="22" spans="2:81" s="2" customFormat="1" ht="24" customHeight="1" x14ac:dyDescent="0.2">
      <c r="B22" s="1"/>
      <c r="D22" s="1"/>
      <c r="E22"/>
      <c r="F22"/>
      <c r="G22"/>
      <c r="H2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</row>
    <row r="23" spans="2:81" s="2" customFormat="1" ht="24" customHeight="1" x14ac:dyDescent="0.2">
      <c r="B23" s="1"/>
      <c r="D23" s="1"/>
      <c r="E23"/>
      <c r="F23"/>
      <c r="G23"/>
      <c r="H2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</row>
    <row r="24" spans="2:81" s="2" customFormat="1" ht="24" customHeight="1" x14ac:dyDescent="0.2">
      <c r="B24" s="1"/>
      <c r="D24" s="1"/>
      <c r="E24"/>
      <c r="F24"/>
      <c r="G24"/>
      <c r="H2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</row>
    <row r="25" spans="2:81" s="2" customFormat="1" ht="24" customHeight="1" x14ac:dyDescent="0.2">
      <c r="B25" s="1"/>
      <c r="D25" s="1"/>
      <c r="E25"/>
      <c r="F25"/>
      <c r="G25"/>
      <c r="H2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</row>
    <row r="26" spans="2:81" s="2" customFormat="1" ht="24" customHeight="1" x14ac:dyDescent="0.2">
      <c r="B26" s="1"/>
      <c r="D26" s="1"/>
      <c r="E26"/>
      <c r="F26"/>
      <c r="G26"/>
      <c r="H2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</row>
    <row r="27" spans="2:81" s="2" customFormat="1" ht="24" customHeight="1" x14ac:dyDescent="0.2">
      <c r="B27" s="1"/>
      <c r="D27" s="1"/>
      <c r="E27"/>
      <c r="F27"/>
      <c r="G27"/>
      <c r="H2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</row>
    <row r="28" spans="2:81" s="2" customFormat="1" ht="24" customHeight="1" x14ac:dyDescent="0.2">
      <c r="B28" s="1"/>
      <c r="D28" s="1"/>
      <c r="E28"/>
      <c r="F28"/>
      <c r="G28"/>
      <c r="H2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</row>
    <row r="29" spans="2:81" s="2" customFormat="1" ht="24" customHeight="1" x14ac:dyDescent="0.2">
      <c r="B29" s="1"/>
      <c r="D29" s="1"/>
      <c r="E29"/>
      <c r="F29"/>
      <c r="G29"/>
      <c r="H2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</row>
    <row r="30" spans="2:81" s="2" customFormat="1" ht="24" customHeight="1" x14ac:dyDescent="0.2">
      <c r="B30" s="1"/>
      <c r="D30" s="1"/>
      <c r="E30"/>
      <c r="F30"/>
      <c r="G30"/>
      <c r="H3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</row>
    <row r="31" spans="2:81" s="2" customFormat="1" ht="24" customHeight="1" x14ac:dyDescent="0.2">
      <c r="B31" s="1"/>
      <c r="D31" s="1"/>
      <c r="E31"/>
      <c r="F31"/>
      <c r="G31"/>
      <c r="H3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</row>
    <row r="32" spans="2:81" s="2" customFormat="1" ht="24" customHeight="1" x14ac:dyDescent="0.2">
      <c r="B32" s="1"/>
      <c r="D32" s="1"/>
      <c r="E32"/>
      <c r="F32"/>
      <c r="G32"/>
      <c r="H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</row>
    <row r="33" spans="2:81" s="2" customFormat="1" ht="24" customHeight="1" x14ac:dyDescent="0.2">
      <c r="B33" s="1"/>
      <c r="D33" s="1"/>
      <c r="E33"/>
      <c r="F33"/>
      <c r="G33"/>
      <c r="H3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2:81" s="2" customFormat="1" ht="24" customHeight="1" x14ac:dyDescent="0.2">
      <c r="B34" s="1"/>
      <c r="D34" s="1"/>
      <c r="E34"/>
      <c r="F34"/>
      <c r="G34"/>
      <c r="H3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2:81" s="2" customFormat="1" ht="24" customHeight="1" x14ac:dyDescent="0.2">
      <c r="B35" s="1"/>
      <c r="D35" s="1"/>
      <c r="E35"/>
      <c r="F35"/>
      <c r="G35"/>
      <c r="H3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</row>
    <row r="36" spans="2:81" s="2" customFormat="1" ht="24" customHeight="1" x14ac:dyDescent="0.2">
      <c r="B36" s="1"/>
      <c r="D36" s="1"/>
      <c r="E36"/>
      <c r="F36"/>
      <c r="G36"/>
      <c r="H3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2:81" s="2" customFormat="1" ht="24" customHeight="1" x14ac:dyDescent="0.2">
      <c r="B37" s="1"/>
      <c r="D37" s="1"/>
      <c r="E37"/>
      <c r="F37"/>
      <c r="G37"/>
      <c r="H3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2:81" s="2" customFormat="1" ht="24" customHeight="1" x14ac:dyDescent="0.2">
      <c r="B38" s="1"/>
      <c r="D38" s="1"/>
      <c r="E38"/>
      <c r="F38"/>
      <c r="G38"/>
      <c r="H3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2:81" s="2" customFormat="1" ht="24" customHeight="1" x14ac:dyDescent="0.2">
      <c r="B39" s="1"/>
      <c r="D39" s="1"/>
      <c r="E39"/>
      <c r="F39"/>
      <c r="G39"/>
      <c r="H3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</row>
    <row r="40" spans="2:81" s="2" customFormat="1" ht="24" customHeight="1" x14ac:dyDescent="0.2">
      <c r="B40" s="1"/>
      <c r="D40" s="1"/>
      <c r="E40"/>
      <c r="F40"/>
      <c r="G40"/>
      <c r="H4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</row>
    <row r="41" spans="2:81" s="2" customFormat="1" ht="24" customHeight="1" x14ac:dyDescent="0.2">
      <c r="B41" s="1"/>
      <c r="D41" s="1"/>
      <c r="E41"/>
      <c r="F41"/>
      <c r="G41"/>
      <c r="H4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</row>
    <row r="42" spans="2:81" s="2" customFormat="1" ht="24" customHeight="1" x14ac:dyDescent="0.2">
      <c r="B42" s="1"/>
      <c r="D42" s="1"/>
      <c r="E42"/>
      <c r="F42"/>
      <c r="G42"/>
      <c r="H4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</row>
    <row r="43" spans="2:81" s="2" customFormat="1" ht="24" customHeight="1" x14ac:dyDescent="0.2">
      <c r="B43" s="1"/>
      <c r="D43" s="1"/>
      <c r="E43"/>
      <c r="F43"/>
      <c r="G43"/>
      <c r="H4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</row>
    <row r="44" spans="2:81" s="2" customFormat="1" ht="24" customHeight="1" x14ac:dyDescent="0.2">
      <c r="B44" s="1"/>
      <c r="D44" s="1"/>
      <c r="E44"/>
      <c r="F44"/>
      <c r="G44"/>
      <c r="H4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</row>
    <row r="45" spans="2:81" s="2" customFormat="1" ht="24" customHeight="1" x14ac:dyDescent="0.2">
      <c r="B45" s="1"/>
      <c r="D45" s="1"/>
      <c r="E45"/>
      <c r="F45"/>
      <c r="G45"/>
      <c r="H4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</row>
    <row r="46" spans="2:81" s="2" customFormat="1" ht="24" customHeight="1" x14ac:dyDescent="0.2">
      <c r="B46" s="1"/>
      <c r="D46" s="1"/>
      <c r="E46"/>
      <c r="F46"/>
      <c r="G46"/>
      <c r="H4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</row>
    <row r="47" spans="2:81" s="2" customFormat="1" ht="24" customHeight="1" x14ac:dyDescent="0.2">
      <c r="B47" s="1"/>
      <c r="D47" s="1"/>
      <c r="E47"/>
      <c r="F47"/>
      <c r="G47"/>
      <c r="H4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2:81" s="2" customFormat="1" ht="24" customHeight="1" x14ac:dyDescent="0.2">
      <c r="B48" s="1"/>
      <c r="D48" s="1"/>
      <c r="E48"/>
      <c r="F48"/>
      <c r="G48"/>
      <c r="H4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2:81" s="2" customFormat="1" ht="24" customHeight="1" x14ac:dyDescent="0.2">
      <c r="B49" s="1"/>
      <c r="D49" s="1"/>
      <c r="E49"/>
      <c r="F49"/>
      <c r="G49"/>
      <c r="H4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2:81" s="2" customFormat="1" ht="24" customHeight="1" x14ac:dyDescent="0.2">
      <c r="B50" s="1"/>
      <c r="D50" s="1"/>
      <c r="E50"/>
      <c r="F50"/>
      <c r="G50"/>
      <c r="H5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</sheetData>
  <autoFilter ref="B7:BS15">
    <sortState ref="B8:BW89">
      <sortCondition ref="C7:C89"/>
    </sortState>
  </autoFilter>
  <mergeCells count="16">
    <mergeCell ref="BO1:BS3"/>
    <mergeCell ref="E2:M2"/>
    <mergeCell ref="N2:T2"/>
    <mergeCell ref="U2:AA2"/>
    <mergeCell ref="AB2:AG2"/>
    <mergeCell ref="BF5:BK5"/>
    <mergeCell ref="E1:T1"/>
    <mergeCell ref="U1:AG1"/>
    <mergeCell ref="AH1:AS1"/>
    <mergeCell ref="AT1:BE1"/>
    <mergeCell ref="BF1:BN3"/>
    <mergeCell ref="AH2:AM2"/>
    <mergeCell ref="AN2:AS2"/>
    <mergeCell ref="AT2:AY2"/>
    <mergeCell ref="AZ2:BE2"/>
    <mergeCell ref="A3:D3"/>
  </mergeCells>
  <conditionalFormatting sqref="C4:D4 D5 D7:D8 D10:D15">
    <cfRule type="cellIs" dxfId="52" priority="7" stopIfTrue="1" operator="equal">
      <formula>"К"</formula>
    </cfRule>
  </conditionalFormatting>
  <conditionalFormatting sqref="E8:BE15">
    <cfRule type="cellIs" dxfId="51" priority="8" stopIfTrue="1" operator="between">
      <formula>1</formula>
      <formula>59</formula>
    </cfRule>
    <cfRule type="cellIs" dxfId="50" priority="9" stopIfTrue="1" operator="equal">
      <formula>0</formula>
    </cfRule>
  </conditionalFormatting>
  <conditionalFormatting sqref="BS8:BS15">
    <cfRule type="cellIs" dxfId="49" priority="6" operator="greaterThan">
      <formula>75</formula>
    </cfRule>
  </conditionalFormatting>
  <conditionalFormatting sqref="D9">
    <cfRule type="cellIs" dxfId="48" priority="4" stopIfTrue="1" operator="equal">
      <formula>"К"</formula>
    </cfRule>
  </conditionalFormatting>
  <dataValidations count="2">
    <dataValidation type="textLength" allowBlank="1" showErrorMessage="1" errorTitle="ВНИМАНИЕ" error="Или &quot;К&quot; или смерть !!!" sqref="D8:D9 D12:D15">
      <formula1>1</formula1>
      <formula2>1</formula2>
    </dataValidation>
    <dataValidation allowBlank="1" showErrorMessage="1" errorTitle="ВНИМАНИЕ" error="Или &quot;К&quot; или смерть !!!" sqref="D7">
      <formula1>0</formula1>
      <formula2>0</formula2>
    </dataValidation>
  </dataValidations>
  <pageMargins left="1.1812499999999999" right="0.39374999999999999" top="0.39374999999999999" bottom="0.39374999999999999" header="0.51180555555555551" footer="0.51180555555555551"/>
  <pageSetup paperSize="9" scale="10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CD118"/>
  <sheetViews>
    <sheetView topLeftCell="B1" zoomScale="60" zoomScaleNormal="60" zoomScaleSheetLayoutView="7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D13" sqref="D13"/>
    </sheetView>
  </sheetViews>
  <sheetFormatPr defaultRowHeight="12.75" outlineLevelRow="1" x14ac:dyDescent="0.2"/>
  <cols>
    <col min="1" max="1" width="5.5703125" style="2" hidden="1" customWidth="1"/>
    <col min="2" max="2" width="52.140625" style="1" bestFit="1" customWidth="1"/>
    <col min="3" max="3" width="17.5703125" style="2" customWidth="1"/>
    <col min="4" max="4" width="5.28515625" style="1" customWidth="1"/>
    <col min="5" max="5" width="5.7109375" customWidth="1"/>
    <col min="6" max="8" width="8.42578125" customWidth="1"/>
    <col min="9" max="9" width="7" customWidth="1"/>
    <col min="10" max="21" width="5.7109375" style="1" customWidth="1"/>
    <col min="22" max="23" width="6.42578125" style="1" customWidth="1"/>
    <col min="24" max="24" width="7.5703125" style="1" customWidth="1"/>
    <col min="25" max="25" width="6.42578125" style="1" customWidth="1"/>
    <col min="26" max="27" width="8.28515625" style="1" customWidth="1"/>
    <col min="28" max="28" width="8.7109375" style="1" customWidth="1"/>
    <col min="29" max="30" width="6.42578125" style="1" hidden="1" customWidth="1"/>
    <col min="31" max="33" width="8.28515625" style="1" hidden="1" customWidth="1"/>
    <col min="34" max="34" width="8.7109375" style="1" hidden="1" customWidth="1"/>
    <col min="35" max="35" width="6.85546875" style="1" hidden="1" customWidth="1"/>
    <col min="36" max="51" width="8.7109375" style="1" hidden="1" customWidth="1"/>
    <col min="52" max="52" width="0.140625" style="1" hidden="1" customWidth="1"/>
    <col min="53" max="58" width="8.7109375" style="1" hidden="1" customWidth="1"/>
    <col min="59" max="61" width="12" style="1" customWidth="1"/>
    <col min="62" max="66" width="12" style="1" hidden="1" customWidth="1"/>
    <col min="67" max="67" width="15.7109375" style="2" customWidth="1"/>
    <col min="68" max="71" width="9.140625" style="1"/>
    <col min="72" max="72" width="10.42578125" style="1" customWidth="1"/>
    <col min="73" max="73" width="26.5703125" style="1" customWidth="1"/>
    <col min="74" max="16384" width="9.140625" style="1"/>
  </cols>
  <sheetData>
    <row r="1" spans="1:82" s="8" customFormat="1" ht="21" customHeight="1" outlineLevel="1" thickBot="1" x14ac:dyDescent="0.35">
      <c r="A1" s="9"/>
      <c r="C1" s="9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53" t="s">
        <v>28</v>
      </c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9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452"/>
      <c r="BE1" s="452"/>
      <c r="BF1" s="488"/>
      <c r="BG1" s="473" t="s">
        <v>32</v>
      </c>
      <c r="BH1" s="473"/>
      <c r="BI1" s="473"/>
      <c r="BJ1" s="473"/>
      <c r="BK1" s="473"/>
      <c r="BL1" s="473"/>
      <c r="BM1" s="473"/>
      <c r="BN1" s="473"/>
      <c r="BO1" s="473"/>
      <c r="BP1" s="472" t="s">
        <v>33</v>
      </c>
      <c r="BQ1" s="473"/>
      <c r="BR1" s="473"/>
      <c r="BS1" s="473"/>
      <c r="BT1" s="474"/>
    </row>
    <row r="2" spans="1:82" s="8" customFormat="1" ht="21" customHeight="1" outlineLevel="1" thickBot="1" x14ac:dyDescent="0.35">
      <c r="A2" s="9"/>
      <c r="C2" s="9"/>
      <c r="E2" s="481" t="s">
        <v>1</v>
      </c>
      <c r="F2" s="481"/>
      <c r="G2" s="481"/>
      <c r="H2" s="481"/>
      <c r="I2" s="481"/>
      <c r="J2" s="481"/>
      <c r="K2" s="481"/>
      <c r="L2" s="481"/>
      <c r="M2" s="481"/>
      <c r="N2" s="482"/>
      <c r="O2" s="453" t="s">
        <v>25</v>
      </c>
      <c r="P2" s="452"/>
      <c r="Q2" s="452"/>
      <c r="R2" s="452"/>
      <c r="S2" s="452"/>
      <c r="T2" s="452"/>
      <c r="U2" s="454"/>
      <c r="V2" s="483" t="s">
        <v>27</v>
      </c>
      <c r="W2" s="484"/>
      <c r="X2" s="484"/>
      <c r="Y2" s="484"/>
      <c r="Z2" s="484"/>
      <c r="AA2" s="484"/>
      <c r="AB2" s="485"/>
      <c r="AC2" s="453" t="s">
        <v>37</v>
      </c>
      <c r="AD2" s="452"/>
      <c r="AE2" s="452"/>
      <c r="AF2" s="452"/>
      <c r="AG2" s="452"/>
      <c r="AH2" s="452"/>
      <c r="AI2" s="492"/>
      <c r="AJ2" s="452"/>
      <c r="AK2" s="452"/>
      <c r="AL2" s="452"/>
      <c r="AM2" s="452"/>
      <c r="AN2" s="488"/>
      <c r="AO2" s="492"/>
      <c r="AP2" s="452"/>
      <c r="AQ2" s="452"/>
      <c r="AR2" s="452"/>
      <c r="AS2" s="452"/>
      <c r="AT2" s="488"/>
      <c r="AU2" s="492"/>
      <c r="AV2" s="452"/>
      <c r="AW2" s="452"/>
      <c r="AX2" s="452"/>
      <c r="AY2" s="452"/>
      <c r="AZ2" s="488"/>
      <c r="BA2" s="492"/>
      <c r="BB2" s="452"/>
      <c r="BC2" s="452"/>
      <c r="BD2" s="452"/>
      <c r="BE2" s="452"/>
      <c r="BF2" s="488"/>
      <c r="BG2" s="476"/>
      <c r="BH2" s="476"/>
      <c r="BI2" s="476"/>
      <c r="BJ2" s="476"/>
      <c r="BK2" s="476"/>
      <c r="BL2" s="476"/>
      <c r="BM2" s="476"/>
      <c r="BN2" s="476"/>
      <c r="BO2" s="476"/>
      <c r="BP2" s="475"/>
      <c r="BQ2" s="476"/>
      <c r="BR2" s="476"/>
      <c r="BS2" s="476"/>
      <c r="BT2" s="477"/>
    </row>
    <row r="3" spans="1:82" s="105" customFormat="1" ht="144.75" customHeight="1" outlineLevel="1" thickBot="1" x14ac:dyDescent="0.25">
      <c r="A3" s="455" t="s">
        <v>29</v>
      </c>
      <c r="B3" s="456"/>
      <c r="C3" s="456"/>
      <c r="D3" s="456"/>
      <c r="E3" s="174"/>
      <c r="F3" s="174"/>
      <c r="G3" s="174"/>
      <c r="H3" s="174"/>
      <c r="I3" s="174"/>
      <c r="J3" s="174"/>
      <c r="K3" s="174"/>
      <c r="L3" s="174"/>
      <c r="M3" s="174"/>
      <c r="N3" s="141"/>
      <c r="O3" s="139"/>
      <c r="P3" s="174"/>
      <c r="Q3" s="174"/>
      <c r="R3" s="174"/>
      <c r="S3" s="174"/>
      <c r="T3" s="174"/>
      <c r="U3" s="141"/>
      <c r="V3" s="139"/>
      <c r="W3" s="174"/>
      <c r="X3" s="174"/>
      <c r="Y3" s="174"/>
      <c r="Z3" s="174"/>
      <c r="AA3" s="174"/>
      <c r="AB3" s="141"/>
      <c r="AC3" s="174"/>
      <c r="AD3" s="174"/>
      <c r="AE3" s="174"/>
      <c r="AF3" s="174"/>
      <c r="AG3" s="174"/>
      <c r="AH3" s="172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9"/>
      <c r="AV3" s="179"/>
      <c r="AW3" s="179"/>
      <c r="AX3" s="179"/>
      <c r="AY3" s="179"/>
      <c r="AZ3" s="179"/>
      <c r="BA3" s="174"/>
      <c r="BB3" s="174"/>
      <c r="BC3" s="174"/>
      <c r="BD3" s="174"/>
      <c r="BE3" s="174"/>
      <c r="BF3" s="174"/>
      <c r="BG3" s="479"/>
      <c r="BH3" s="479"/>
      <c r="BI3" s="479"/>
      <c r="BJ3" s="479"/>
      <c r="BK3" s="479"/>
      <c r="BL3" s="479"/>
      <c r="BM3" s="479"/>
      <c r="BN3" s="479"/>
      <c r="BO3" s="479"/>
      <c r="BP3" s="478"/>
      <c r="BQ3" s="479"/>
      <c r="BR3" s="479"/>
      <c r="BS3" s="479"/>
      <c r="BT3" s="480"/>
    </row>
    <row r="4" spans="1:82" s="14" customFormat="1" ht="276.75" customHeight="1" thickBot="1" x14ac:dyDescent="0.35">
      <c r="A4" s="113" t="s">
        <v>2</v>
      </c>
      <c r="B4" s="114" t="s">
        <v>3</v>
      </c>
      <c r="C4" s="135" t="s">
        <v>21</v>
      </c>
      <c r="D4" s="115" t="s">
        <v>4</v>
      </c>
      <c r="E4" s="137" t="s">
        <v>282</v>
      </c>
      <c r="F4" s="137" t="s">
        <v>273</v>
      </c>
      <c r="G4" s="137" t="s">
        <v>271</v>
      </c>
      <c r="H4" s="137" t="s">
        <v>274</v>
      </c>
      <c r="I4" s="137" t="s">
        <v>283</v>
      </c>
      <c r="J4" s="137" t="s">
        <v>272</v>
      </c>
      <c r="K4" s="137" t="s">
        <v>284</v>
      </c>
      <c r="L4" s="138" t="s">
        <v>285</v>
      </c>
      <c r="M4" s="138" t="s">
        <v>286</v>
      </c>
      <c r="N4" s="138" t="s">
        <v>287</v>
      </c>
      <c r="O4" s="137"/>
      <c r="P4" s="137"/>
      <c r="Q4" s="137"/>
      <c r="R4" s="138"/>
      <c r="S4" s="138"/>
      <c r="T4" s="138"/>
      <c r="U4" s="138"/>
      <c r="V4" s="136"/>
      <c r="W4" s="136"/>
      <c r="X4" s="136"/>
      <c r="Y4" s="136"/>
      <c r="Z4" s="138"/>
      <c r="AA4" s="138"/>
      <c r="AB4" s="138"/>
      <c r="AC4" s="136"/>
      <c r="AD4" s="136"/>
      <c r="AE4" s="138"/>
      <c r="AF4" s="138"/>
      <c r="AG4" s="138"/>
      <c r="AH4" s="176"/>
      <c r="AI4" s="136"/>
      <c r="AJ4" s="136"/>
      <c r="AK4" s="136"/>
      <c r="AL4" s="177"/>
      <c r="AM4" s="177"/>
      <c r="AN4" s="177"/>
      <c r="AO4" s="136"/>
      <c r="AP4" s="136"/>
      <c r="AQ4" s="136"/>
      <c r="AR4" s="177"/>
      <c r="AS4" s="177"/>
      <c r="AT4" s="177"/>
      <c r="AU4" s="403"/>
      <c r="AV4" s="403"/>
      <c r="AW4" s="403"/>
      <c r="AX4" s="404"/>
      <c r="AY4" s="404"/>
      <c r="AZ4" s="404"/>
      <c r="BA4" s="401"/>
      <c r="BB4" s="177"/>
      <c r="BC4" s="177"/>
      <c r="BD4" s="136"/>
      <c r="BE4" s="136"/>
      <c r="BF4" s="136"/>
      <c r="BG4" s="12" t="s">
        <v>6</v>
      </c>
      <c r="BH4" s="142" t="s">
        <v>24</v>
      </c>
      <c r="BI4" s="142" t="s">
        <v>26</v>
      </c>
      <c r="BJ4" s="142"/>
      <c r="BK4" s="142"/>
      <c r="BL4" s="142"/>
      <c r="BM4" s="142"/>
      <c r="BN4" s="142"/>
      <c r="BO4" s="13" t="s">
        <v>7</v>
      </c>
      <c r="BP4" s="120" t="s">
        <v>8</v>
      </c>
      <c r="BQ4" s="120" t="s">
        <v>9</v>
      </c>
      <c r="BR4" s="120" t="s">
        <v>10</v>
      </c>
      <c r="BS4" s="120" t="s">
        <v>11</v>
      </c>
      <c r="BT4" s="120" t="s">
        <v>12</v>
      </c>
    </row>
    <row r="5" spans="1:82" s="21" customFormat="1" ht="21" thickBot="1" x14ac:dyDescent="0.35">
      <c r="B5" s="16" t="s">
        <v>13</v>
      </c>
      <c r="C5" s="46"/>
      <c r="D5" s="45"/>
      <c r="E5" s="144"/>
      <c r="F5" s="144"/>
      <c r="G5" s="144"/>
      <c r="H5" s="144"/>
      <c r="I5" s="144"/>
      <c r="J5" s="144"/>
      <c r="K5" s="143"/>
      <c r="L5" s="146"/>
      <c r="M5" s="146"/>
      <c r="N5" s="146"/>
      <c r="O5" s="143"/>
      <c r="P5" s="143"/>
      <c r="Q5" s="143"/>
      <c r="R5" s="146"/>
      <c r="S5" s="146"/>
      <c r="T5" s="146"/>
      <c r="U5" s="146"/>
      <c r="V5" s="143"/>
      <c r="W5" s="143"/>
      <c r="X5" s="143"/>
      <c r="Y5" s="143"/>
      <c r="Z5" s="146"/>
      <c r="AA5" s="146"/>
      <c r="AB5" s="146"/>
      <c r="AC5" s="143"/>
      <c r="AD5" s="143"/>
      <c r="AE5" s="146"/>
      <c r="AF5" s="146"/>
      <c r="AG5" s="146"/>
      <c r="AH5" s="145"/>
      <c r="AI5" s="143"/>
      <c r="AJ5" s="143"/>
      <c r="AK5" s="143"/>
      <c r="AL5" s="145"/>
      <c r="AM5" s="145"/>
      <c r="AN5" s="145"/>
      <c r="AO5" s="382"/>
      <c r="AP5" s="382"/>
      <c r="AQ5" s="382"/>
      <c r="AR5" s="382"/>
      <c r="AS5" s="382"/>
      <c r="AT5" s="382"/>
      <c r="AU5" s="402"/>
      <c r="AV5" s="402"/>
      <c r="AW5" s="402"/>
      <c r="AX5" s="402"/>
      <c r="AY5" s="402"/>
      <c r="AZ5" s="402"/>
      <c r="BA5" s="143"/>
      <c r="BB5" s="143"/>
      <c r="BC5" s="143"/>
      <c r="BD5" s="145"/>
      <c r="BE5" s="145"/>
      <c r="BF5" s="247"/>
      <c r="BG5" s="493"/>
      <c r="BH5" s="493"/>
      <c r="BI5" s="493"/>
      <c r="BJ5" s="493"/>
      <c r="BK5" s="493"/>
      <c r="BL5" s="494"/>
      <c r="BM5" s="381"/>
      <c r="BN5" s="381"/>
      <c r="BO5" s="134"/>
      <c r="BP5" s="20"/>
      <c r="BQ5" s="20"/>
      <c r="BR5" s="20"/>
      <c r="BS5" s="20"/>
      <c r="BT5" s="20"/>
    </row>
    <row r="6" spans="1:82" s="21" customFormat="1" ht="21" thickBot="1" x14ac:dyDescent="0.25">
      <c r="A6" s="116"/>
      <c r="B6" s="116" t="s">
        <v>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</row>
    <row r="7" spans="1:82" s="24" customFormat="1" ht="19.5" thickBot="1" x14ac:dyDescent="0.35">
      <c r="A7" s="61"/>
      <c r="B7" s="65" t="s">
        <v>16</v>
      </c>
      <c r="C7" s="66"/>
      <c r="D7" s="67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410"/>
      <c r="BC7" s="23"/>
      <c r="BD7" s="23"/>
      <c r="BE7" s="23"/>
      <c r="BF7" s="23"/>
      <c r="BG7" s="23" t="e">
        <f>AVERAGE(BG8:BG53)</f>
        <v>#DIV/0!</v>
      </c>
      <c r="BH7" s="23" t="e">
        <f>AVERAGE(BH8:BH53)</f>
        <v>#DIV/0!</v>
      </c>
      <c r="BI7" s="23" t="e">
        <f>AVERAGE(BI8:BI53)</f>
        <v>#DIV/0!</v>
      </c>
      <c r="BJ7" s="23" t="e">
        <f>AVERAGE(BJ8:BJ53)</f>
        <v>#DIV/0!</v>
      </c>
      <c r="BK7" s="23" t="e">
        <f>AVERAGE(BK8:BK53)</f>
        <v>#DIV/0!</v>
      </c>
      <c r="BL7" s="23" t="e">
        <f>AVERAGE(BL8:BL53)</f>
        <v>#DIV/0!</v>
      </c>
      <c r="BM7" s="410"/>
      <c r="BN7" s="410"/>
      <c r="BO7" s="23">
        <f>AVERAGE(BO8:BO53)</f>
        <v>81.145833333333329</v>
      </c>
      <c r="BP7" s="20"/>
      <c r="BQ7" s="20"/>
      <c r="BR7" s="20"/>
      <c r="BS7" s="20"/>
      <c r="BT7" s="372"/>
      <c r="BV7" s="435" t="s">
        <v>217</v>
      </c>
      <c r="BW7" s="435" t="s">
        <v>218</v>
      </c>
      <c r="BX7" s="435" t="s">
        <v>219</v>
      </c>
      <c r="BY7" s="435" t="s">
        <v>220</v>
      </c>
      <c r="BZ7" s="435" t="s">
        <v>221</v>
      </c>
      <c r="CA7" s="21"/>
      <c r="CB7" s="436" t="s">
        <v>222</v>
      </c>
      <c r="CC7" s="436" t="s">
        <v>223</v>
      </c>
      <c r="CD7" s="436" t="s">
        <v>224</v>
      </c>
    </row>
    <row r="8" spans="1:82" s="24" customFormat="1" ht="18" x14ac:dyDescent="0.25">
      <c r="A8" s="89">
        <v>1</v>
      </c>
      <c r="B8" s="168" t="s">
        <v>288</v>
      </c>
      <c r="C8" s="68" t="s">
        <v>296</v>
      </c>
      <c r="D8" s="76"/>
      <c r="E8" s="262">
        <v>95</v>
      </c>
      <c r="F8" s="262"/>
      <c r="G8" s="262"/>
      <c r="H8" s="262"/>
      <c r="I8" s="262"/>
      <c r="J8" s="262">
        <v>87</v>
      </c>
      <c r="K8" s="262">
        <v>70</v>
      </c>
      <c r="L8" s="262">
        <v>78</v>
      </c>
      <c r="M8" s="262">
        <v>94</v>
      </c>
      <c r="N8" s="262">
        <v>70</v>
      </c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370"/>
      <c r="AD8" s="371"/>
      <c r="AE8" s="371"/>
      <c r="AF8" s="371"/>
      <c r="AG8" s="371"/>
      <c r="AH8" s="371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391"/>
      <c r="BB8" s="224"/>
      <c r="BC8" s="256"/>
      <c r="BD8" s="256"/>
      <c r="BE8" s="256"/>
      <c r="BF8" s="256"/>
      <c r="BG8" s="55">
        <f>IF(COUNTIF(E8:N8,"&gt;59")=COUNTA(E8:N8),(IF(COUNTA(E8:N8&gt;0),SUM(E8:N8)/COUNT(E8:N8),"св")),"Нет п/оц.")</f>
        <v>82.333333333333329</v>
      </c>
      <c r="BH8" s="55" t="e">
        <f>IF(COUNTIF(O8:U8,"&gt;59")=COUNTA(O8:U8),(IF(COUNTA(O8:U8&gt;0),SUM(O8:U8)/COUNT(O8:U8),"св")),"Нет п/оц.")</f>
        <v>#DIV/0!</v>
      </c>
      <c r="BI8" s="95" t="e">
        <f>IF(COUNTIF(V8:AB8,"&gt;59")=COUNTA(V8:AB8),(IF(COUNTA(V8:AB8&gt;0),SUM(V8:AB8)/COUNT(V8:AB8),"св")),"Нет п/оц.")</f>
        <v>#DIV/0!</v>
      </c>
      <c r="BJ8" s="95" t="e">
        <f>IF(COUNTIF(AC8:AH8,"&gt;59")=COUNTA(AC8:AH8),(IF(COUNTA(AC8:AH8&gt;0),SUM(AC8:AH8)/COUNT(AC8:AH8),"св")),"Нет п/оц.")</f>
        <v>#DIV/0!</v>
      </c>
      <c r="BK8" s="95" t="e">
        <f>IF(COUNTIF(AI8:AN8,"&gt;59")=COUNTA(AI8:AN8),(IF(COUNTA(AI8:AN8&gt;0),SUM(AI8:AN8)/COUNT(AI8:AN8),"св")),"Нет п/оц.")</f>
        <v>#DIV/0!</v>
      </c>
      <c r="BL8" s="408" t="e">
        <f>IF(COUNTIF(AO8:AT8,"&gt;59")=COUNTA(AO8:AT8),(IF(COUNTA(AO8:AT8&gt;0),SUM(AO8:AT8)/COUNT(AO8:AT8),"св")),"Нет п/оц.")</f>
        <v>#DIV/0!</v>
      </c>
      <c r="BM8" s="408" t="e">
        <f>IF(COUNTIF(AP8:AU8,"&gt;59")=COUNTA(AP8:AU8),(IF(COUNTA(AP8:AU8&gt;0),SUM(AP8:AU8)/COUNT(AP8:AU8),"св")),"Нет п/оц.")</f>
        <v>#DIV/0!</v>
      </c>
      <c r="BN8" s="408" t="e">
        <f>IF(COUNTIF(AQ8:AV8,"&gt;59")=COUNTA(AQ8:AV8),(IF(COUNTA(AQ8:AV8&gt;0),SUM(AQ8:AV8)/COUNT(AQ8:AV8),"св")),"Нет п/оц.")</f>
        <v>#DIV/0!</v>
      </c>
      <c r="BO8" s="409">
        <f>IF(COUNTIF(E8:BF8,"&gt;59")=COUNTA(E8:BF8),(IF(COUNTA(E8:BF8)&gt;0,SUM(E8:BF8)/COUNT(E8:BF8),"св")),"Нет п/оц.")</f>
        <v>82.333333333333329</v>
      </c>
      <c r="BP8" s="26">
        <f>COUNTIF(E8:BF8,"&gt;=90")</f>
        <v>2</v>
      </c>
      <c r="BQ8" s="26">
        <f>COUNTIFS(E8:BF8,"&gt;=74",E8:BF8,"&lt;90")</f>
        <v>2</v>
      </c>
      <c r="BR8" s="26">
        <f>COUNTIFS(E8:BF8,"&gt;=60",E8:BF8,"&lt;74")</f>
        <v>2</v>
      </c>
      <c r="BS8" s="275">
        <f t="shared" ref="BS8:BS60" si="0">BR8+BQ8+BP8</f>
        <v>6</v>
      </c>
      <c r="BT8" s="426">
        <f t="shared" ref="BT8:BT60" si="1">BP8/BS8*100</f>
        <v>33.333333333333329</v>
      </c>
      <c r="BV8" s="341">
        <f>COUNTIF(E8:BF8,"&gt;=90")/COUNT(E8:BF8)*100</f>
        <v>33.333333333333329</v>
      </c>
      <c r="BW8" s="341">
        <f>(COUNTIF(E8:BF8,"&gt;=82")-COUNTIF(E8:BF8,"&gt;=90"))/COUNT(E8:BF8)*100</f>
        <v>16.666666666666664</v>
      </c>
      <c r="BX8" s="341">
        <f>(COUNTIF(E8:BF8,"&gt;=74")-COUNTIF(E8:BF8,"&gt;=82"))/COUNT(E8:BF8)*100</f>
        <v>16.666666666666664</v>
      </c>
      <c r="BY8" s="341">
        <f>(COUNTIF(E8:BF8,"&gt;=64")-COUNTIF(E8:BF8,"&gt;=74"))/(COUNT(E8:BF8))*100</f>
        <v>33.333333333333329</v>
      </c>
      <c r="BZ8" s="341">
        <f>(COUNTIF(E8:BF8,"&gt;=60")-COUNTIF(E8:BF8,"&gt;=64"))/(COUNT(E8:BF8))*100</f>
        <v>0</v>
      </c>
      <c r="CB8" s="24">
        <f>BP8/$BS8</f>
        <v>0.33333333333333331</v>
      </c>
      <c r="CC8" s="24">
        <f t="shared" ref="CC8:CD8" si="2">BQ8/$BS8</f>
        <v>0.33333333333333331</v>
      </c>
      <c r="CD8" s="24">
        <f t="shared" si="2"/>
        <v>0.33333333333333331</v>
      </c>
    </row>
    <row r="9" spans="1:82" s="24" customFormat="1" ht="18" x14ac:dyDescent="0.25">
      <c r="A9" s="89"/>
      <c r="B9" s="168" t="s">
        <v>289</v>
      </c>
      <c r="C9" s="68" t="s">
        <v>296</v>
      </c>
      <c r="D9" s="76"/>
      <c r="E9" s="262">
        <v>74</v>
      </c>
      <c r="F9" s="262"/>
      <c r="G9" s="262"/>
      <c r="H9" s="262">
        <v>94</v>
      </c>
      <c r="I9" s="262"/>
      <c r="J9" s="262"/>
      <c r="K9" s="262">
        <v>95</v>
      </c>
      <c r="L9" s="262">
        <v>93</v>
      </c>
      <c r="M9" s="262">
        <v>87</v>
      </c>
      <c r="N9" s="262">
        <v>94</v>
      </c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370"/>
      <c r="AD9" s="371"/>
      <c r="AE9" s="371"/>
      <c r="AF9" s="371"/>
      <c r="AG9" s="371"/>
      <c r="AH9" s="371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391"/>
      <c r="BB9" s="224"/>
      <c r="BC9" s="256"/>
      <c r="BD9" s="256"/>
      <c r="BE9" s="256"/>
      <c r="BF9" s="256"/>
      <c r="BG9" s="55">
        <f t="shared" ref="BG9:BG16" si="3">IF(COUNTIF(E9:N9,"&gt;59")=COUNTA(E9:N9),(IF(COUNTA(E9:N9&gt;0),SUM(E9:N9)/COUNT(E9:N9),"св")),"Нет п/оц.")</f>
        <v>89.5</v>
      </c>
      <c r="BH9" s="55" t="e">
        <f t="shared" ref="BH9:BH16" si="4">IF(COUNTIF(O9:U9,"&gt;59")=COUNTA(O9:U9),(IF(COUNTA(O9:U9&gt;0),SUM(O9:U9)/COUNT(O9:U9),"св")),"Нет п/оц.")</f>
        <v>#DIV/0!</v>
      </c>
      <c r="BI9" s="95" t="e">
        <f t="shared" ref="BI9:BI16" si="5">IF(COUNTIF(V9:AB9,"&gt;59")=COUNTA(V9:AB9),(IF(COUNTA(V9:AB9&gt;0),SUM(V9:AB9)/COUNT(V9:AB9),"св")),"Нет п/оц.")</f>
        <v>#DIV/0!</v>
      </c>
      <c r="BJ9" s="95" t="e">
        <f t="shared" ref="BJ9" si="6">IF(COUNTIF(AC9:AH9,"&gt;59")=COUNTA(AC9:AH9),(IF(COUNTA(AC9:AH9&gt;0),SUM(AC9:AH9)/COUNT(AC9:AH9),"св")),"Нет п/оц.")</f>
        <v>#DIV/0!</v>
      </c>
      <c r="BK9" s="95" t="e">
        <f t="shared" ref="BK9" si="7">IF(COUNTIF(AI9:AN9,"&gt;59")=COUNTA(AI9:AN9),(IF(COUNTA(AI9:AN9&gt;0),SUM(AI9:AN9)/COUNT(AI9:AN9),"св")),"Нет п/оц.")</f>
        <v>#DIV/0!</v>
      </c>
      <c r="BL9" s="408" t="e">
        <f t="shared" ref="BL9" si="8">IF(COUNTIF(AO9:AT9,"&gt;59")=COUNTA(AO9:AT9),(IF(COUNTA(AO9:AT9&gt;0),SUM(AO9:AT9)/COUNT(AO9:AT9),"св")),"Нет п/оц.")</f>
        <v>#DIV/0!</v>
      </c>
      <c r="BM9" s="408" t="e">
        <f t="shared" ref="BM9" si="9">IF(COUNTIF(AP9:AU9,"&gt;59")=COUNTA(AP9:AU9),(IF(COUNTA(AP9:AU9&gt;0),SUM(AP9:AU9)/COUNT(AP9:AU9),"св")),"Нет п/оц.")</f>
        <v>#DIV/0!</v>
      </c>
      <c r="BN9" s="408" t="e">
        <f t="shared" ref="BN9" si="10">IF(COUNTIF(AQ9:AV9,"&gt;59")=COUNTA(AQ9:AV9),(IF(COUNTA(AQ9:AV9&gt;0),SUM(AQ9:AV9)/COUNT(AQ9:AV9),"св")),"Нет п/оц.")</f>
        <v>#DIV/0!</v>
      </c>
      <c r="BO9" s="409">
        <f t="shared" ref="BO9:BO16" si="11">IF(COUNTIF(E9:BF9,"&gt;59")=COUNTA(E9:BF9),(IF(COUNTA(E9:BF9)&gt;0,SUM(E9:BF9)/COUNT(E9:BF9),"св")),"Нет п/оц.")</f>
        <v>89.5</v>
      </c>
      <c r="BP9" s="26">
        <f t="shared" ref="BP9:BP16" si="12">COUNTIF(E9:BF9,"&gt;=90")</f>
        <v>4</v>
      </c>
      <c r="BQ9" s="26">
        <f t="shared" ref="BQ9:BQ16" si="13">COUNTIFS(E9:BF9,"&gt;=74",E9:BF9,"&lt;90")</f>
        <v>2</v>
      </c>
      <c r="BR9" s="26">
        <f t="shared" ref="BR9:BR16" si="14">COUNTIFS(E9:BF9,"&gt;=60",E9:BF9,"&lt;74")</f>
        <v>0</v>
      </c>
      <c r="BS9" s="275">
        <f t="shared" ref="BS9:BS16" si="15">BR9+BQ9+BP9</f>
        <v>6</v>
      </c>
      <c r="BT9" s="427">
        <f t="shared" si="1"/>
        <v>66.666666666666657</v>
      </c>
      <c r="BV9" s="341">
        <f t="shared" ref="BV9:BV16" si="16">COUNTIF(E9:BF9,"&gt;=90")/COUNT(E9:BF9)*100</f>
        <v>66.666666666666657</v>
      </c>
      <c r="BW9" s="341">
        <f t="shared" ref="BW9:BW16" si="17">(COUNTIF(E9:BF9,"&gt;=82")-COUNTIF(E9:BF9,"&gt;=90"))/COUNT(E9:BF9)*100</f>
        <v>16.666666666666664</v>
      </c>
      <c r="BX9" s="341">
        <f t="shared" ref="BX9:BX16" si="18">(COUNTIF(E9:BF9,"&gt;=74")-COUNTIF(E9:BF9,"&gt;=82"))/COUNT(E9:BF9)*100</f>
        <v>16.666666666666664</v>
      </c>
      <c r="BY9" s="341">
        <f t="shared" ref="BY9:BY16" si="19">(COUNTIF(E9:BF9,"&gt;=64")-COUNTIF(E9:BF9,"&gt;=74"))/(COUNT(E9:BF9))*100</f>
        <v>0</v>
      </c>
      <c r="BZ9" s="341">
        <f t="shared" ref="BZ9:BZ16" si="20">(COUNTIF(E9:BF9,"&gt;=60")-COUNTIF(E9:BF9,"&gt;=64"))/(COUNT(E9:BF9))*100</f>
        <v>0</v>
      </c>
      <c r="CB9" s="24">
        <f t="shared" ref="CB9:CB16" si="21">BP9/$BS9</f>
        <v>0.66666666666666663</v>
      </c>
      <c r="CC9" s="24">
        <f t="shared" ref="CC9:CC16" si="22">BQ9/$BS9</f>
        <v>0.33333333333333331</v>
      </c>
      <c r="CD9" s="24">
        <f t="shared" ref="CD9:CD16" si="23">BR9/$BS9</f>
        <v>0</v>
      </c>
    </row>
    <row r="10" spans="1:82" s="24" customFormat="1" ht="18" x14ac:dyDescent="0.25">
      <c r="A10" s="89">
        <v>2</v>
      </c>
      <c r="B10" s="168" t="s">
        <v>290</v>
      </c>
      <c r="C10" s="68" t="s">
        <v>296</v>
      </c>
      <c r="D10" s="76"/>
      <c r="E10" s="262">
        <v>95</v>
      </c>
      <c r="F10" s="262"/>
      <c r="G10" s="262"/>
      <c r="H10" s="262"/>
      <c r="I10" s="262">
        <v>99</v>
      </c>
      <c r="J10" s="262">
        <v>93</v>
      </c>
      <c r="K10" s="262"/>
      <c r="L10" s="262">
        <v>94</v>
      </c>
      <c r="M10" s="262">
        <v>98</v>
      </c>
      <c r="N10" s="262">
        <v>91</v>
      </c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370"/>
      <c r="AD10" s="371"/>
      <c r="AE10" s="371"/>
      <c r="AF10" s="371"/>
      <c r="AG10" s="371"/>
      <c r="AH10" s="371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391"/>
      <c r="BB10" s="224"/>
      <c r="BC10" s="256"/>
      <c r="BD10" s="256"/>
      <c r="BE10" s="256"/>
      <c r="BF10" s="256"/>
      <c r="BG10" s="55">
        <f t="shared" si="3"/>
        <v>95</v>
      </c>
      <c r="BH10" s="55" t="e">
        <f t="shared" si="4"/>
        <v>#DIV/0!</v>
      </c>
      <c r="BI10" s="95" t="e">
        <f t="shared" si="5"/>
        <v>#DIV/0!</v>
      </c>
      <c r="BJ10" s="95"/>
      <c r="BK10" s="95"/>
      <c r="BL10" s="408"/>
      <c r="BM10" s="408"/>
      <c r="BN10" s="408"/>
      <c r="BO10" s="409">
        <f t="shared" si="11"/>
        <v>95</v>
      </c>
      <c r="BP10" s="26">
        <f t="shared" si="12"/>
        <v>6</v>
      </c>
      <c r="BQ10" s="26">
        <f t="shared" si="13"/>
        <v>0</v>
      </c>
      <c r="BR10" s="26">
        <f t="shared" si="14"/>
        <v>0</v>
      </c>
      <c r="BS10" s="275">
        <f t="shared" si="15"/>
        <v>6</v>
      </c>
      <c r="BT10" s="427">
        <f t="shared" si="1"/>
        <v>100</v>
      </c>
      <c r="BV10" s="341">
        <f t="shared" si="16"/>
        <v>100</v>
      </c>
      <c r="BW10" s="341">
        <f t="shared" si="17"/>
        <v>0</v>
      </c>
      <c r="BX10" s="341">
        <f t="shared" si="18"/>
        <v>0</v>
      </c>
      <c r="BY10" s="341">
        <f t="shared" si="19"/>
        <v>0</v>
      </c>
      <c r="BZ10" s="341">
        <f t="shared" si="20"/>
        <v>0</v>
      </c>
      <c r="CB10" s="24">
        <f t="shared" si="21"/>
        <v>1</v>
      </c>
      <c r="CC10" s="24">
        <f t="shared" si="22"/>
        <v>0</v>
      </c>
      <c r="CD10" s="24">
        <f t="shared" si="23"/>
        <v>0</v>
      </c>
    </row>
    <row r="11" spans="1:82" s="24" customFormat="1" ht="18" x14ac:dyDescent="0.25">
      <c r="A11" s="89"/>
      <c r="B11" s="168" t="s">
        <v>291</v>
      </c>
      <c r="C11" s="68" t="s">
        <v>296</v>
      </c>
      <c r="D11" s="76"/>
      <c r="E11" s="262">
        <v>88</v>
      </c>
      <c r="F11" s="262"/>
      <c r="G11" s="262"/>
      <c r="H11" s="262"/>
      <c r="I11" s="262"/>
      <c r="J11" s="262">
        <v>88</v>
      </c>
      <c r="K11" s="262">
        <v>70</v>
      </c>
      <c r="L11" s="262">
        <v>85</v>
      </c>
      <c r="M11" s="262">
        <v>91</v>
      </c>
      <c r="N11" s="262">
        <v>74</v>
      </c>
      <c r="O11" s="262"/>
      <c r="P11" s="262"/>
      <c r="Q11" s="262"/>
      <c r="R11" s="262"/>
      <c r="S11" s="262"/>
      <c r="T11" s="262"/>
      <c r="U11" s="262"/>
      <c r="V11" s="262"/>
      <c r="W11" s="262"/>
      <c r="X11" s="282"/>
      <c r="Y11" s="282"/>
      <c r="Z11" s="282"/>
      <c r="AA11" s="282"/>
      <c r="AB11" s="282"/>
      <c r="AC11" s="430"/>
      <c r="AD11" s="431"/>
      <c r="AE11" s="371"/>
      <c r="AF11" s="371"/>
      <c r="AG11" s="371"/>
      <c r="AH11" s="371"/>
      <c r="AI11" s="256"/>
      <c r="AJ11" s="256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56"/>
      <c r="BA11" s="391"/>
      <c r="BB11" s="224"/>
      <c r="BC11" s="256"/>
      <c r="BD11" s="256"/>
      <c r="BE11" s="256"/>
      <c r="BF11" s="256"/>
      <c r="BG11" s="55">
        <f t="shared" si="3"/>
        <v>82.666666666666671</v>
      </c>
      <c r="BH11" s="55" t="e">
        <f t="shared" si="4"/>
        <v>#DIV/0!</v>
      </c>
      <c r="BI11" s="95" t="e">
        <f t="shared" si="5"/>
        <v>#DIV/0!</v>
      </c>
      <c r="BJ11" s="95"/>
      <c r="BK11" s="95"/>
      <c r="BL11" s="408"/>
      <c r="BM11" s="408"/>
      <c r="BN11" s="408"/>
      <c r="BO11" s="409">
        <f t="shared" si="11"/>
        <v>82.666666666666671</v>
      </c>
      <c r="BP11" s="26">
        <f t="shared" si="12"/>
        <v>1</v>
      </c>
      <c r="BQ11" s="26">
        <f t="shared" si="13"/>
        <v>4</v>
      </c>
      <c r="BR11" s="26">
        <f t="shared" si="14"/>
        <v>1</v>
      </c>
      <c r="BS11" s="275">
        <f t="shared" si="15"/>
        <v>6</v>
      </c>
      <c r="BT11" s="427">
        <f t="shared" si="1"/>
        <v>16.666666666666664</v>
      </c>
      <c r="BV11" s="341">
        <f t="shared" si="16"/>
        <v>16.666666666666664</v>
      </c>
      <c r="BW11" s="341">
        <f t="shared" si="17"/>
        <v>50</v>
      </c>
      <c r="BX11" s="341">
        <f t="shared" si="18"/>
        <v>16.666666666666664</v>
      </c>
      <c r="BY11" s="341">
        <f t="shared" si="19"/>
        <v>16.666666666666664</v>
      </c>
      <c r="BZ11" s="341">
        <f t="shared" si="20"/>
        <v>0</v>
      </c>
      <c r="CB11" s="24">
        <f t="shared" si="21"/>
        <v>0.16666666666666666</v>
      </c>
      <c r="CC11" s="24">
        <f t="shared" si="22"/>
        <v>0.66666666666666663</v>
      </c>
      <c r="CD11" s="24">
        <f t="shared" si="23"/>
        <v>0.16666666666666666</v>
      </c>
    </row>
    <row r="12" spans="1:82" s="24" customFormat="1" ht="18" x14ac:dyDescent="0.25">
      <c r="A12" s="89">
        <v>3</v>
      </c>
      <c r="B12" s="168" t="s">
        <v>292</v>
      </c>
      <c r="C12" s="68" t="s">
        <v>296</v>
      </c>
      <c r="D12" s="76"/>
      <c r="E12" s="262">
        <v>60</v>
      </c>
      <c r="F12" s="262">
        <v>60</v>
      </c>
      <c r="G12" s="262">
        <v>75</v>
      </c>
      <c r="H12" s="262"/>
      <c r="I12" s="262"/>
      <c r="J12" s="262"/>
      <c r="K12" s="262"/>
      <c r="L12" s="262">
        <v>83</v>
      </c>
      <c r="M12" s="262">
        <v>74</v>
      </c>
      <c r="N12" s="262">
        <v>67</v>
      </c>
      <c r="O12" s="262"/>
      <c r="P12" s="262"/>
      <c r="Q12" s="262"/>
      <c r="R12" s="262"/>
      <c r="S12" s="262"/>
      <c r="T12" s="262"/>
      <c r="U12" s="262"/>
      <c r="V12" s="262"/>
      <c r="W12" s="394"/>
      <c r="X12" s="396"/>
      <c r="Y12" s="396"/>
      <c r="Z12" s="396"/>
      <c r="AA12" s="396"/>
      <c r="AB12" s="396"/>
      <c r="AC12" s="397"/>
      <c r="AD12" s="398"/>
      <c r="AE12" s="432"/>
      <c r="AF12" s="431"/>
      <c r="AG12" s="431"/>
      <c r="AH12" s="431"/>
      <c r="AI12" s="285"/>
      <c r="AJ12" s="376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386"/>
      <c r="AV12" s="386"/>
      <c r="AW12" s="386"/>
      <c r="AX12" s="386"/>
      <c r="AY12" s="386"/>
      <c r="AZ12" s="285"/>
      <c r="BA12" s="376"/>
      <c r="BB12" s="386"/>
      <c r="BC12" s="285"/>
      <c r="BD12" s="285"/>
      <c r="BE12" s="285"/>
      <c r="BF12" s="285"/>
      <c r="BG12" s="55">
        <f t="shared" si="3"/>
        <v>69.833333333333329</v>
      </c>
      <c r="BH12" s="55" t="e">
        <f t="shared" si="4"/>
        <v>#DIV/0!</v>
      </c>
      <c r="BI12" s="95" t="e">
        <f t="shared" si="5"/>
        <v>#DIV/0!</v>
      </c>
      <c r="BJ12" s="95"/>
      <c r="BK12" s="95"/>
      <c r="BL12" s="408"/>
      <c r="BM12" s="408"/>
      <c r="BN12" s="408"/>
      <c r="BO12" s="409">
        <f t="shared" si="11"/>
        <v>69.833333333333329</v>
      </c>
      <c r="BP12" s="26">
        <f t="shared" si="12"/>
        <v>0</v>
      </c>
      <c r="BQ12" s="26">
        <f t="shared" si="13"/>
        <v>3</v>
      </c>
      <c r="BR12" s="26">
        <f t="shared" si="14"/>
        <v>3</v>
      </c>
      <c r="BS12" s="275">
        <f t="shared" si="15"/>
        <v>6</v>
      </c>
      <c r="BT12" s="427">
        <f t="shared" si="1"/>
        <v>0</v>
      </c>
      <c r="BV12" s="341">
        <f t="shared" si="16"/>
        <v>0</v>
      </c>
      <c r="BW12" s="341">
        <f t="shared" si="17"/>
        <v>16.666666666666664</v>
      </c>
      <c r="BX12" s="341">
        <f t="shared" si="18"/>
        <v>33.333333333333329</v>
      </c>
      <c r="BY12" s="341">
        <f t="shared" si="19"/>
        <v>16.666666666666664</v>
      </c>
      <c r="BZ12" s="341">
        <f t="shared" si="20"/>
        <v>33.333333333333329</v>
      </c>
      <c r="CB12" s="24">
        <f t="shared" si="21"/>
        <v>0</v>
      </c>
      <c r="CC12" s="24">
        <f t="shared" si="22"/>
        <v>0.5</v>
      </c>
      <c r="CD12" s="24">
        <f t="shared" si="23"/>
        <v>0.5</v>
      </c>
    </row>
    <row r="13" spans="1:82" s="24" customFormat="1" ht="18" x14ac:dyDescent="0.25">
      <c r="A13" s="89">
        <v>4</v>
      </c>
      <c r="B13" s="168" t="s">
        <v>293</v>
      </c>
      <c r="C13" s="68" t="s">
        <v>296</v>
      </c>
      <c r="D13" s="76" t="s">
        <v>17</v>
      </c>
      <c r="E13" s="282">
        <v>66</v>
      </c>
      <c r="F13" s="262"/>
      <c r="G13" s="262"/>
      <c r="H13" s="262"/>
      <c r="I13" s="262"/>
      <c r="J13" s="262">
        <v>80</v>
      </c>
      <c r="K13" s="262">
        <v>60</v>
      </c>
      <c r="L13" s="262">
        <v>73</v>
      </c>
      <c r="M13" s="262">
        <v>80</v>
      </c>
      <c r="N13" s="262">
        <v>62</v>
      </c>
      <c r="O13" s="262"/>
      <c r="P13" s="262"/>
      <c r="Q13" s="262"/>
      <c r="R13" s="262"/>
      <c r="S13" s="262"/>
      <c r="T13" s="262"/>
      <c r="U13" s="262"/>
      <c r="V13" s="262"/>
      <c r="W13" s="394"/>
      <c r="X13" s="396"/>
      <c r="Y13" s="396"/>
      <c r="Z13" s="396"/>
      <c r="AA13" s="396"/>
      <c r="AB13" s="396"/>
      <c r="AC13" s="397"/>
      <c r="AD13" s="398"/>
      <c r="AE13" s="433"/>
      <c r="AF13" s="398"/>
      <c r="AG13" s="398"/>
      <c r="AH13" s="398"/>
      <c r="AI13" s="224"/>
      <c r="AJ13" s="392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55">
        <f t="shared" si="3"/>
        <v>70.166666666666671</v>
      </c>
      <c r="BH13" s="55" t="e">
        <f t="shared" si="4"/>
        <v>#DIV/0!</v>
      </c>
      <c r="BI13" s="95" t="e">
        <f t="shared" si="5"/>
        <v>#DIV/0!</v>
      </c>
      <c r="BJ13" s="95"/>
      <c r="BK13" s="95"/>
      <c r="BL13" s="408"/>
      <c r="BM13" s="408"/>
      <c r="BN13" s="408"/>
      <c r="BO13" s="409">
        <f t="shared" si="11"/>
        <v>70.166666666666671</v>
      </c>
      <c r="BP13" s="26">
        <f t="shared" si="12"/>
        <v>0</v>
      </c>
      <c r="BQ13" s="26">
        <f t="shared" si="13"/>
        <v>2</v>
      </c>
      <c r="BR13" s="26">
        <f t="shared" si="14"/>
        <v>4</v>
      </c>
      <c r="BS13" s="275">
        <f t="shared" si="15"/>
        <v>6</v>
      </c>
      <c r="BT13" s="427">
        <f t="shared" si="1"/>
        <v>0</v>
      </c>
      <c r="BV13" s="341">
        <f t="shared" si="16"/>
        <v>0</v>
      </c>
      <c r="BW13" s="341">
        <f t="shared" si="17"/>
        <v>0</v>
      </c>
      <c r="BX13" s="341">
        <f t="shared" si="18"/>
        <v>33.333333333333329</v>
      </c>
      <c r="BY13" s="341">
        <f t="shared" si="19"/>
        <v>33.333333333333329</v>
      </c>
      <c r="BZ13" s="341">
        <f t="shared" si="20"/>
        <v>33.333333333333329</v>
      </c>
      <c r="CB13" s="24">
        <f t="shared" si="21"/>
        <v>0</v>
      </c>
      <c r="CC13" s="24">
        <f t="shared" si="22"/>
        <v>0.33333333333333331</v>
      </c>
      <c r="CD13" s="24">
        <f t="shared" si="23"/>
        <v>0.66666666666666663</v>
      </c>
    </row>
    <row r="14" spans="1:82" s="24" customFormat="1" ht="18" x14ac:dyDescent="0.25">
      <c r="A14" s="89">
        <v>5</v>
      </c>
      <c r="B14" s="168" t="s">
        <v>294</v>
      </c>
      <c r="C14" s="68" t="s">
        <v>296</v>
      </c>
      <c r="D14" s="76"/>
      <c r="E14" s="396">
        <v>92</v>
      </c>
      <c r="F14" s="283"/>
      <c r="G14" s="283"/>
      <c r="H14" s="283">
        <v>90</v>
      </c>
      <c r="I14" s="282"/>
      <c r="J14" s="282"/>
      <c r="K14" s="282">
        <v>97</v>
      </c>
      <c r="L14" s="282">
        <v>90</v>
      </c>
      <c r="M14" s="282">
        <v>95</v>
      </c>
      <c r="N14" s="282">
        <v>97</v>
      </c>
      <c r="O14" s="282"/>
      <c r="P14" s="282"/>
      <c r="Q14" s="282"/>
      <c r="R14" s="282"/>
      <c r="S14" s="282"/>
      <c r="T14" s="282"/>
      <c r="U14" s="282"/>
      <c r="V14" s="282"/>
      <c r="W14" s="395"/>
      <c r="X14" s="396"/>
      <c r="Y14" s="396"/>
      <c r="Z14" s="396"/>
      <c r="AA14" s="396"/>
      <c r="AB14" s="396"/>
      <c r="AC14" s="397"/>
      <c r="AD14" s="398"/>
      <c r="AE14" s="433"/>
      <c r="AF14" s="398"/>
      <c r="AG14" s="398"/>
      <c r="AH14" s="398"/>
      <c r="AI14" s="224"/>
      <c r="AJ14" s="392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55">
        <f t="shared" si="3"/>
        <v>93.5</v>
      </c>
      <c r="BH14" s="55" t="e">
        <f t="shared" si="4"/>
        <v>#DIV/0!</v>
      </c>
      <c r="BI14" s="95" t="e">
        <f t="shared" si="5"/>
        <v>#DIV/0!</v>
      </c>
      <c r="BJ14" s="95"/>
      <c r="BK14" s="95"/>
      <c r="BL14" s="408"/>
      <c r="BM14" s="408"/>
      <c r="BN14" s="408"/>
      <c r="BO14" s="409">
        <f t="shared" si="11"/>
        <v>93.5</v>
      </c>
      <c r="BP14" s="26">
        <f t="shared" si="12"/>
        <v>6</v>
      </c>
      <c r="BQ14" s="26">
        <f t="shared" si="13"/>
        <v>0</v>
      </c>
      <c r="BR14" s="26">
        <f t="shared" si="14"/>
        <v>0</v>
      </c>
      <c r="BS14" s="275">
        <f t="shared" si="15"/>
        <v>6</v>
      </c>
      <c r="BT14" s="427">
        <f t="shared" si="1"/>
        <v>100</v>
      </c>
      <c r="BV14" s="341">
        <f t="shared" si="16"/>
        <v>100</v>
      </c>
      <c r="BW14" s="341">
        <f t="shared" si="17"/>
        <v>0</v>
      </c>
      <c r="BX14" s="341">
        <f t="shared" si="18"/>
        <v>0</v>
      </c>
      <c r="BY14" s="341">
        <f t="shared" si="19"/>
        <v>0</v>
      </c>
      <c r="BZ14" s="341">
        <f t="shared" si="20"/>
        <v>0</v>
      </c>
      <c r="CB14" s="24">
        <f t="shared" si="21"/>
        <v>1</v>
      </c>
      <c r="CC14" s="24">
        <f t="shared" si="22"/>
        <v>0</v>
      </c>
      <c r="CD14" s="24">
        <f t="shared" si="23"/>
        <v>0</v>
      </c>
    </row>
    <row r="15" spans="1:82" s="242" customFormat="1" ht="18" x14ac:dyDescent="0.25">
      <c r="A15" s="89">
        <v>6</v>
      </c>
      <c r="B15" s="168" t="s">
        <v>295</v>
      </c>
      <c r="C15" s="68" t="s">
        <v>296</v>
      </c>
      <c r="D15" s="76"/>
      <c r="E15" s="396">
        <v>65</v>
      </c>
      <c r="F15" s="428">
        <v>74</v>
      </c>
      <c r="G15" s="428"/>
      <c r="H15" s="428"/>
      <c r="I15" s="396"/>
      <c r="J15" s="396">
        <v>62</v>
      </c>
      <c r="K15" s="396"/>
      <c r="L15" s="396">
        <v>70</v>
      </c>
      <c r="M15" s="396">
        <v>66</v>
      </c>
      <c r="N15" s="396">
        <v>60</v>
      </c>
      <c r="O15" s="396"/>
      <c r="P15" s="396"/>
      <c r="Q15" s="396"/>
      <c r="R15" s="396"/>
      <c r="S15" s="396"/>
      <c r="T15" s="396"/>
      <c r="U15" s="396"/>
      <c r="V15" s="396"/>
      <c r="W15" s="429"/>
      <c r="X15" s="396"/>
      <c r="Y15" s="396"/>
      <c r="Z15" s="396"/>
      <c r="AA15" s="396"/>
      <c r="AB15" s="396"/>
      <c r="AC15" s="397"/>
      <c r="AD15" s="398"/>
      <c r="AE15" s="433"/>
      <c r="AF15" s="398"/>
      <c r="AG15" s="398"/>
      <c r="AH15" s="398"/>
      <c r="AI15" s="224"/>
      <c r="AJ15" s="392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55">
        <f t="shared" si="3"/>
        <v>66.166666666666671</v>
      </c>
      <c r="BH15" s="55" t="e">
        <f t="shared" si="4"/>
        <v>#DIV/0!</v>
      </c>
      <c r="BI15" s="95" t="e">
        <f t="shared" si="5"/>
        <v>#DIV/0!</v>
      </c>
      <c r="BJ15" s="95"/>
      <c r="BK15" s="95"/>
      <c r="BL15" s="408"/>
      <c r="BM15" s="408"/>
      <c r="BN15" s="408"/>
      <c r="BO15" s="409">
        <f t="shared" si="11"/>
        <v>66.166666666666671</v>
      </c>
      <c r="BP15" s="26">
        <f t="shared" si="12"/>
        <v>0</v>
      </c>
      <c r="BQ15" s="26">
        <f t="shared" si="13"/>
        <v>1</v>
      </c>
      <c r="BR15" s="26">
        <f t="shared" si="14"/>
        <v>5</v>
      </c>
      <c r="BS15" s="275">
        <f t="shared" si="15"/>
        <v>6</v>
      </c>
      <c r="BT15" s="427">
        <f t="shared" si="1"/>
        <v>0</v>
      </c>
      <c r="BV15" s="341">
        <f t="shared" si="16"/>
        <v>0</v>
      </c>
      <c r="BW15" s="341">
        <f t="shared" si="17"/>
        <v>0</v>
      </c>
      <c r="BX15" s="341">
        <f t="shared" si="18"/>
        <v>16.666666666666664</v>
      </c>
      <c r="BY15" s="341">
        <f t="shared" si="19"/>
        <v>50</v>
      </c>
      <c r="BZ15" s="341">
        <f t="shared" si="20"/>
        <v>33.333333333333329</v>
      </c>
      <c r="CA15" s="24"/>
      <c r="CB15" s="24">
        <f t="shared" si="21"/>
        <v>0</v>
      </c>
      <c r="CC15" s="24">
        <f t="shared" si="22"/>
        <v>0.16666666666666666</v>
      </c>
      <c r="CD15" s="24">
        <f t="shared" si="23"/>
        <v>0.83333333333333337</v>
      </c>
    </row>
    <row r="16" spans="1:82" s="58" customFormat="1" ht="18" x14ac:dyDescent="0.25">
      <c r="A16" s="234"/>
      <c r="B16" s="244"/>
      <c r="C16" s="68"/>
      <c r="D16" s="76"/>
      <c r="E16" s="396"/>
      <c r="F16" s="428"/>
      <c r="G16" s="428"/>
      <c r="H16" s="428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429"/>
      <c r="X16" s="396"/>
      <c r="Y16" s="396"/>
      <c r="Z16" s="396"/>
      <c r="AA16" s="396"/>
      <c r="AB16" s="396"/>
      <c r="AC16" s="397"/>
      <c r="AD16" s="398"/>
      <c r="AE16" s="433"/>
      <c r="AF16" s="398"/>
      <c r="AG16" s="398"/>
      <c r="AH16" s="398"/>
      <c r="AI16" s="224"/>
      <c r="AJ16" s="392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55" t="e">
        <f t="shared" si="3"/>
        <v>#DIV/0!</v>
      </c>
      <c r="BH16" s="55" t="e">
        <f t="shared" si="4"/>
        <v>#DIV/0!</v>
      </c>
      <c r="BI16" s="95" t="e">
        <f t="shared" si="5"/>
        <v>#DIV/0!</v>
      </c>
      <c r="BJ16" s="95"/>
      <c r="BK16" s="95"/>
      <c r="BL16" s="408"/>
      <c r="BM16" s="408"/>
      <c r="BN16" s="408"/>
      <c r="BO16" s="409" t="str">
        <f t="shared" si="11"/>
        <v>св</v>
      </c>
      <c r="BP16" s="26">
        <f t="shared" si="12"/>
        <v>0</v>
      </c>
      <c r="BQ16" s="26">
        <f t="shared" si="13"/>
        <v>0</v>
      </c>
      <c r="BR16" s="26">
        <f t="shared" si="14"/>
        <v>0</v>
      </c>
      <c r="BS16" s="275">
        <f t="shared" si="15"/>
        <v>0</v>
      </c>
      <c r="BT16" s="427" t="e">
        <f t="shared" si="1"/>
        <v>#DIV/0!</v>
      </c>
      <c r="BV16" s="341" t="e">
        <f t="shared" si="16"/>
        <v>#DIV/0!</v>
      </c>
      <c r="BW16" s="341" t="e">
        <f t="shared" si="17"/>
        <v>#DIV/0!</v>
      </c>
      <c r="BX16" s="341" t="e">
        <f t="shared" si="18"/>
        <v>#DIV/0!</v>
      </c>
      <c r="BY16" s="341" t="e">
        <f t="shared" si="19"/>
        <v>#DIV/0!</v>
      </c>
      <c r="BZ16" s="341" t="e">
        <f t="shared" si="20"/>
        <v>#DIV/0!</v>
      </c>
      <c r="CA16" s="24"/>
      <c r="CB16" s="24" t="e">
        <f t="shared" si="21"/>
        <v>#DIV/0!</v>
      </c>
      <c r="CC16" s="24" t="e">
        <f t="shared" si="22"/>
        <v>#DIV/0!</v>
      </c>
      <c r="CD16" s="24" t="e">
        <f t="shared" si="23"/>
        <v>#DIV/0!</v>
      </c>
    </row>
    <row r="17" spans="1:74" s="242" customFormat="1" ht="18" hidden="1" x14ac:dyDescent="0.25">
      <c r="A17" s="89">
        <v>24</v>
      </c>
      <c r="B17" s="168"/>
      <c r="C17" s="237"/>
      <c r="D17" s="76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326"/>
      <c r="AA17" s="267"/>
      <c r="AB17" s="267"/>
      <c r="AC17" s="268"/>
      <c r="AD17" s="269"/>
      <c r="AE17" s="269"/>
      <c r="AF17" s="269"/>
      <c r="AG17" s="327"/>
      <c r="AH17" s="269"/>
      <c r="AI17" s="270">
        <v>65</v>
      </c>
      <c r="AJ17" s="270">
        <v>75</v>
      </c>
      <c r="AK17" s="270">
        <v>70</v>
      </c>
      <c r="AL17" s="270">
        <v>74</v>
      </c>
      <c r="AM17" s="270">
        <v>35</v>
      </c>
      <c r="AN17" s="270">
        <v>81</v>
      </c>
      <c r="AO17" s="393"/>
      <c r="AP17" s="393"/>
      <c r="AQ17" s="393"/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  <c r="BB17" s="393"/>
      <c r="BC17" s="393"/>
      <c r="BD17" s="393"/>
      <c r="BE17" s="393"/>
      <c r="BF17" s="393"/>
      <c r="BG17" s="55" t="e">
        <f t="shared" ref="BG17:BG48" si="24">IF(COUNTIF(E17:N17,"&gt;59")=COUNTA(E17:N17),(IF(COUNTA(E17:N17&gt;0),SUM(E17:N17)/COUNT(E17:N17),"св")),"Нет п/оц.")</f>
        <v>#DIV/0!</v>
      </c>
      <c r="BH17" s="238" t="e">
        <f t="shared" ref="BH17:BH48" si="25">IF(COUNTIF(O17:U17,"&gt;59")=COUNTA(O17:U17),(IF(COUNTA(O17:U17&gt;0),SUM(O17:U17)/COUNT(O17:U17),"св")),"Нет п/оц.")</f>
        <v>#DIV/0!</v>
      </c>
      <c r="BI17" s="239" t="e">
        <f t="shared" ref="BI17:BI48" si="26">IF(COUNTIF(V17:AB17,"&gt;59")=COUNTA(V17:AB17),(IF(COUNTA(V17:AB17&gt;0),SUM(V17:AB17)/COUNT(V17:AB17),"св")),"Нет п/оц.")</f>
        <v>#DIV/0!</v>
      </c>
      <c r="BJ17" s="239" t="e">
        <f t="shared" ref="BJ17:BJ48" si="27">IF(COUNTIF(AC17:AH17,"&gt;59")=COUNTA(AC17:AH17),(IF(COUNTA(AC17:AH17&gt;0),SUM(AC17:AH17)/COUNT(AC17:AH17),"св")),"Нет п/оц.")</f>
        <v>#DIV/0!</v>
      </c>
      <c r="BK17" s="239" t="str">
        <f t="shared" ref="BK17:BK48" si="28">IF(COUNTIF(AI17:AN17,"&gt;59")=COUNTA(AI17:AN17),(IF(COUNTA(AI17:AN17&gt;0),SUM(AI17:AN17)/COUNT(AI17:AN17),"св")),"Нет п/оц.")</f>
        <v>Нет п/оц.</v>
      </c>
      <c r="BL17" s="239" t="e">
        <f t="shared" ref="BL17:BL48" si="29">IF(COUNTIF(BA17:BF17,"&gt;59")=COUNTA(BA17:BF17),(IF(COUNTA(BA17:BF17&gt;0),SUM(BA17:BF17)/COUNT(BA17:BF17),"св")),"Нет п/оц.")</f>
        <v>#DIV/0!</v>
      </c>
      <c r="BM17" s="239"/>
      <c r="BN17" s="239"/>
      <c r="BO17" s="240" t="str">
        <f t="shared" ref="BO17:BO47" si="30">IF(COUNTIF(E17:BF17,"&gt;59")=COUNTA(E17:BF17),(IF(COUNTA(E17:BF17)&gt;0,SUM(E17:BF17)/COUNT(E17:BF17),"св")),"Нет п/оц.")</f>
        <v>Нет п/оц.</v>
      </c>
      <c r="BP17" s="241">
        <f t="shared" ref="BP17:BP48" si="31">COUNTIF(E17:BF17,"&gt;=90")</f>
        <v>0</v>
      </c>
      <c r="BQ17" s="241">
        <f t="shared" ref="BQ17:BQ48" si="32">COUNTIFS(E17:BF17,"&gt;=74",E17:BF17,"&lt;90")</f>
        <v>3</v>
      </c>
      <c r="BR17" s="241">
        <f t="shared" ref="BR17:BR48" si="33">COUNTIFS(E17:BF17,"&gt;=60",E17:BF17,"&lt;74")</f>
        <v>2</v>
      </c>
      <c r="BS17" s="241">
        <f t="shared" si="0"/>
        <v>5</v>
      </c>
      <c r="BT17" s="240">
        <f t="shared" si="1"/>
        <v>0</v>
      </c>
      <c r="BV17" s="242">
        <f t="shared" ref="BV17:BV31" si="34">COUNTIF(E17:BF17,"&lt;60")+COUNTIF(E17:BF17,"=нз")</f>
        <v>1</v>
      </c>
    </row>
    <row r="18" spans="1:74" s="24" customFormat="1" ht="18" hidden="1" x14ac:dyDescent="0.25">
      <c r="A18" s="234">
        <v>25</v>
      </c>
      <c r="B18" s="244"/>
      <c r="C18" s="235"/>
      <c r="D18" s="76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5"/>
      <c r="AD18" s="222"/>
      <c r="AE18" s="222"/>
      <c r="AF18" s="222"/>
      <c r="AG18" s="222"/>
      <c r="AH18" s="222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6"/>
      <c r="BA18" s="266"/>
      <c r="BB18" s="266"/>
      <c r="BC18" s="266"/>
      <c r="BD18" s="328"/>
      <c r="BE18" s="266"/>
      <c r="BF18" s="266"/>
      <c r="BG18" s="55" t="e">
        <f t="shared" si="24"/>
        <v>#DIV/0!</v>
      </c>
      <c r="BH18" s="95" t="e">
        <f t="shared" si="25"/>
        <v>#DIV/0!</v>
      </c>
      <c r="BI18" s="95" t="e">
        <f t="shared" si="26"/>
        <v>#DIV/0!</v>
      </c>
      <c r="BJ18" s="95" t="e">
        <f t="shared" si="27"/>
        <v>#DIV/0!</v>
      </c>
      <c r="BK18" s="95" t="e">
        <f t="shared" si="28"/>
        <v>#DIV/0!</v>
      </c>
      <c r="BL18" s="95" t="e">
        <f t="shared" si="29"/>
        <v>#DIV/0!</v>
      </c>
      <c r="BM18" s="95"/>
      <c r="BN18" s="95"/>
      <c r="BO18" s="27" t="str">
        <f t="shared" si="30"/>
        <v>св</v>
      </c>
      <c r="BP18" s="26">
        <f t="shared" si="31"/>
        <v>0</v>
      </c>
      <c r="BQ18" s="26">
        <f t="shared" si="32"/>
        <v>0</v>
      </c>
      <c r="BR18" s="26">
        <f t="shared" si="33"/>
        <v>0</v>
      </c>
      <c r="BS18" s="26">
        <f t="shared" si="0"/>
        <v>0</v>
      </c>
      <c r="BT18" s="27" t="e">
        <f t="shared" si="1"/>
        <v>#DIV/0!</v>
      </c>
      <c r="BV18" s="24">
        <f t="shared" si="34"/>
        <v>0</v>
      </c>
    </row>
    <row r="19" spans="1:74" s="24" customFormat="1" ht="18" hidden="1" x14ac:dyDescent="0.25">
      <c r="A19" s="234">
        <v>27</v>
      </c>
      <c r="B19" s="244"/>
      <c r="C19" s="68"/>
      <c r="D19" s="236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5"/>
      <c r="AD19" s="222"/>
      <c r="AE19" s="222"/>
      <c r="AF19" s="222"/>
      <c r="AG19" s="222"/>
      <c r="AH19" s="222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/>
      <c r="BE19" s="266"/>
      <c r="BF19" s="266"/>
      <c r="BG19" s="55" t="e">
        <f t="shared" si="24"/>
        <v>#DIV/0!</v>
      </c>
      <c r="BH19" s="95" t="e">
        <f t="shared" si="25"/>
        <v>#DIV/0!</v>
      </c>
      <c r="BI19" s="95" t="e">
        <f t="shared" si="26"/>
        <v>#DIV/0!</v>
      </c>
      <c r="BJ19" s="95" t="e">
        <f t="shared" si="27"/>
        <v>#DIV/0!</v>
      </c>
      <c r="BK19" s="95" t="e">
        <f t="shared" si="28"/>
        <v>#DIV/0!</v>
      </c>
      <c r="BL19" s="95" t="e">
        <f t="shared" si="29"/>
        <v>#DIV/0!</v>
      </c>
      <c r="BM19" s="95"/>
      <c r="BN19" s="95"/>
      <c r="BO19" s="27" t="str">
        <f t="shared" si="30"/>
        <v>св</v>
      </c>
      <c r="BP19" s="26">
        <f t="shared" si="31"/>
        <v>0</v>
      </c>
      <c r="BQ19" s="26">
        <f t="shared" si="32"/>
        <v>0</v>
      </c>
      <c r="BR19" s="26">
        <f t="shared" si="33"/>
        <v>0</v>
      </c>
      <c r="BS19" s="26">
        <f t="shared" si="0"/>
        <v>0</v>
      </c>
      <c r="BT19" s="27" t="e">
        <f t="shared" si="1"/>
        <v>#DIV/0!</v>
      </c>
      <c r="BV19" s="24">
        <f t="shared" si="34"/>
        <v>0</v>
      </c>
    </row>
    <row r="20" spans="1:74" s="24" customFormat="1" ht="18" hidden="1" x14ac:dyDescent="0.25">
      <c r="A20" s="89">
        <v>28</v>
      </c>
      <c r="B20" s="168"/>
      <c r="C20" s="68"/>
      <c r="D20" s="76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3"/>
      <c r="AD20" s="219"/>
      <c r="AE20" s="219"/>
      <c r="AF20" s="219"/>
      <c r="AG20" s="219"/>
      <c r="AH20" s="219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55" t="e">
        <f t="shared" si="24"/>
        <v>#DIV/0!</v>
      </c>
      <c r="BH20" s="55" t="e">
        <f t="shared" si="25"/>
        <v>#DIV/0!</v>
      </c>
      <c r="BI20" s="95" t="e">
        <f t="shared" si="26"/>
        <v>#DIV/0!</v>
      </c>
      <c r="BJ20" s="95" t="e">
        <f t="shared" si="27"/>
        <v>#DIV/0!</v>
      </c>
      <c r="BK20" s="95" t="e">
        <f t="shared" si="28"/>
        <v>#DIV/0!</v>
      </c>
      <c r="BL20" s="95" t="e">
        <f t="shared" si="29"/>
        <v>#DIV/0!</v>
      </c>
      <c r="BM20" s="95"/>
      <c r="BN20" s="95"/>
      <c r="BO20" s="27" t="str">
        <f t="shared" si="30"/>
        <v>св</v>
      </c>
      <c r="BP20" s="26">
        <f t="shared" si="31"/>
        <v>0</v>
      </c>
      <c r="BQ20" s="26">
        <f t="shared" si="32"/>
        <v>0</v>
      </c>
      <c r="BR20" s="26">
        <f t="shared" si="33"/>
        <v>0</v>
      </c>
      <c r="BS20" s="26">
        <f t="shared" si="0"/>
        <v>0</v>
      </c>
      <c r="BT20" s="27" t="e">
        <f t="shared" si="1"/>
        <v>#DIV/0!</v>
      </c>
      <c r="BV20" s="24">
        <f t="shared" si="34"/>
        <v>0</v>
      </c>
    </row>
    <row r="21" spans="1:74" s="24" customFormat="1" ht="18" hidden="1" x14ac:dyDescent="0.25">
      <c r="A21" s="89">
        <v>29</v>
      </c>
      <c r="B21" s="168"/>
      <c r="C21" s="68"/>
      <c r="D21" s="76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3"/>
      <c r="AD21" s="219"/>
      <c r="AE21" s="272"/>
      <c r="AF21" s="272"/>
      <c r="AG21" s="272"/>
      <c r="AH21" s="272"/>
      <c r="AI21" s="273"/>
      <c r="AJ21" s="273"/>
      <c r="AK21" s="274"/>
      <c r="AL21" s="273"/>
      <c r="AM21" s="273"/>
      <c r="AN21" s="273"/>
      <c r="AO21" s="273"/>
      <c r="AP21" s="273"/>
      <c r="AQ21" s="273"/>
      <c r="AR21" s="273"/>
      <c r="AS21" s="273"/>
      <c r="AT21" s="273"/>
      <c r="AU21" s="273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55" t="e">
        <f t="shared" si="24"/>
        <v>#DIV/0!</v>
      </c>
      <c r="BH21" s="55" t="e">
        <f t="shared" si="25"/>
        <v>#DIV/0!</v>
      </c>
      <c r="BI21" s="95" t="e">
        <f t="shared" si="26"/>
        <v>#DIV/0!</v>
      </c>
      <c r="BJ21" s="95" t="e">
        <f t="shared" si="27"/>
        <v>#DIV/0!</v>
      </c>
      <c r="BK21" s="95" t="e">
        <f t="shared" si="28"/>
        <v>#DIV/0!</v>
      </c>
      <c r="BL21" s="95" t="e">
        <f t="shared" si="29"/>
        <v>#DIV/0!</v>
      </c>
      <c r="BM21" s="95"/>
      <c r="BN21" s="95"/>
      <c r="BO21" s="27" t="str">
        <f t="shared" si="30"/>
        <v>св</v>
      </c>
      <c r="BP21" s="26">
        <f t="shared" si="31"/>
        <v>0</v>
      </c>
      <c r="BQ21" s="26">
        <f t="shared" si="32"/>
        <v>0</v>
      </c>
      <c r="BR21" s="26">
        <f t="shared" si="33"/>
        <v>0</v>
      </c>
      <c r="BS21" s="26">
        <f t="shared" si="0"/>
        <v>0</v>
      </c>
      <c r="BT21" s="27" t="e">
        <f t="shared" si="1"/>
        <v>#DIV/0!</v>
      </c>
      <c r="BV21" s="24">
        <f t="shared" si="34"/>
        <v>0</v>
      </c>
    </row>
    <row r="22" spans="1:74" s="24" customFormat="1" ht="18" hidden="1" x14ac:dyDescent="0.25">
      <c r="A22" s="89">
        <v>30</v>
      </c>
      <c r="B22" s="168"/>
      <c r="C22" s="68"/>
      <c r="D22" s="76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3"/>
      <c r="AD22" s="219"/>
      <c r="AE22" s="219"/>
      <c r="AF22" s="219"/>
      <c r="AG22" s="219"/>
      <c r="AH22" s="219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55" t="e">
        <f t="shared" si="24"/>
        <v>#DIV/0!</v>
      </c>
      <c r="BH22" s="55" t="e">
        <f t="shared" si="25"/>
        <v>#DIV/0!</v>
      </c>
      <c r="BI22" s="95" t="e">
        <f t="shared" si="26"/>
        <v>#DIV/0!</v>
      </c>
      <c r="BJ22" s="95" t="e">
        <f t="shared" si="27"/>
        <v>#DIV/0!</v>
      </c>
      <c r="BK22" s="95" t="e">
        <f t="shared" si="28"/>
        <v>#DIV/0!</v>
      </c>
      <c r="BL22" s="95" t="e">
        <f t="shared" si="29"/>
        <v>#DIV/0!</v>
      </c>
      <c r="BM22" s="95"/>
      <c r="BN22" s="95"/>
      <c r="BO22" s="27" t="str">
        <f t="shared" si="30"/>
        <v>св</v>
      </c>
      <c r="BP22" s="26">
        <f t="shared" si="31"/>
        <v>0</v>
      </c>
      <c r="BQ22" s="26">
        <f t="shared" si="32"/>
        <v>0</v>
      </c>
      <c r="BR22" s="26">
        <f t="shared" si="33"/>
        <v>0</v>
      </c>
      <c r="BS22" s="26">
        <f t="shared" si="0"/>
        <v>0</v>
      </c>
      <c r="BT22" s="27" t="e">
        <f t="shared" si="1"/>
        <v>#DIV/0!</v>
      </c>
      <c r="BV22" s="24">
        <f t="shared" si="34"/>
        <v>0</v>
      </c>
    </row>
    <row r="23" spans="1:74" s="24" customFormat="1" ht="18" hidden="1" x14ac:dyDescent="0.25">
      <c r="A23" s="89">
        <v>31</v>
      </c>
      <c r="B23" s="243"/>
      <c r="C23" s="68"/>
      <c r="D23" s="76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71"/>
      <c r="Z23" s="271"/>
      <c r="AA23" s="262"/>
      <c r="AB23" s="262"/>
      <c r="AC23" s="263"/>
      <c r="AD23" s="245"/>
      <c r="AE23" s="245"/>
      <c r="AF23" s="219"/>
      <c r="AG23" s="219"/>
      <c r="AH23" s="245"/>
      <c r="AI23" s="261"/>
      <c r="AJ23" s="256"/>
      <c r="AK23" s="261"/>
      <c r="AL23" s="261"/>
      <c r="AM23" s="256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56"/>
      <c r="BB23" s="256"/>
      <c r="BC23" s="256"/>
      <c r="BD23" s="256"/>
      <c r="BE23" s="256"/>
      <c r="BF23" s="256"/>
      <c r="BG23" s="55" t="e">
        <f t="shared" si="24"/>
        <v>#DIV/0!</v>
      </c>
      <c r="BH23" s="55" t="e">
        <f t="shared" si="25"/>
        <v>#DIV/0!</v>
      </c>
      <c r="BI23" s="95" t="e">
        <f t="shared" si="26"/>
        <v>#DIV/0!</v>
      </c>
      <c r="BJ23" s="95" t="e">
        <f t="shared" si="27"/>
        <v>#DIV/0!</v>
      </c>
      <c r="BK23" s="95" t="e">
        <f t="shared" si="28"/>
        <v>#DIV/0!</v>
      </c>
      <c r="BL23" s="95" t="e">
        <f t="shared" si="29"/>
        <v>#DIV/0!</v>
      </c>
      <c r="BM23" s="95"/>
      <c r="BN23" s="95"/>
      <c r="BO23" s="27" t="str">
        <f t="shared" si="30"/>
        <v>св</v>
      </c>
      <c r="BP23" s="26">
        <f t="shared" si="31"/>
        <v>0</v>
      </c>
      <c r="BQ23" s="26">
        <f t="shared" si="32"/>
        <v>0</v>
      </c>
      <c r="BR23" s="26">
        <f t="shared" si="33"/>
        <v>0</v>
      </c>
      <c r="BS23" s="26">
        <f t="shared" si="0"/>
        <v>0</v>
      </c>
      <c r="BT23" s="27" t="e">
        <f t="shared" si="1"/>
        <v>#DIV/0!</v>
      </c>
      <c r="BV23" s="24">
        <f t="shared" si="34"/>
        <v>0</v>
      </c>
    </row>
    <row r="24" spans="1:74" s="24" customFormat="1" ht="18" hidden="1" x14ac:dyDescent="0.25">
      <c r="A24" s="89">
        <v>33</v>
      </c>
      <c r="B24" s="168"/>
      <c r="C24" s="68"/>
      <c r="D24" s="76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3"/>
      <c r="AD24" s="219"/>
      <c r="AE24" s="219"/>
      <c r="AF24" s="219"/>
      <c r="AG24" s="219"/>
      <c r="AH24" s="219"/>
      <c r="AI24" s="256"/>
      <c r="AJ24" s="256"/>
      <c r="AK24" s="261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55" t="e">
        <f t="shared" si="24"/>
        <v>#DIV/0!</v>
      </c>
      <c r="BH24" s="55" t="e">
        <f t="shared" si="25"/>
        <v>#DIV/0!</v>
      </c>
      <c r="BI24" s="95" t="e">
        <f t="shared" si="26"/>
        <v>#DIV/0!</v>
      </c>
      <c r="BJ24" s="95" t="e">
        <f t="shared" si="27"/>
        <v>#DIV/0!</v>
      </c>
      <c r="BK24" s="95" t="e">
        <f t="shared" si="28"/>
        <v>#DIV/0!</v>
      </c>
      <c r="BL24" s="95" t="e">
        <f t="shared" si="29"/>
        <v>#DIV/0!</v>
      </c>
      <c r="BM24" s="95"/>
      <c r="BN24" s="95"/>
      <c r="BO24" s="27" t="str">
        <f t="shared" si="30"/>
        <v>св</v>
      </c>
      <c r="BP24" s="26">
        <f t="shared" si="31"/>
        <v>0</v>
      </c>
      <c r="BQ24" s="26">
        <f t="shared" si="32"/>
        <v>0</v>
      </c>
      <c r="BR24" s="26">
        <f t="shared" si="33"/>
        <v>0</v>
      </c>
      <c r="BS24" s="26">
        <f t="shared" si="0"/>
        <v>0</v>
      </c>
      <c r="BT24" s="27" t="e">
        <f t="shared" si="1"/>
        <v>#DIV/0!</v>
      </c>
      <c r="BV24" s="24">
        <f t="shared" si="34"/>
        <v>0</v>
      </c>
    </row>
    <row r="25" spans="1:74" s="24" customFormat="1" ht="18" hidden="1" x14ac:dyDescent="0.25">
      <c r="A25" s="89">
        <v>34</v>
      </c>
      <c r="B25" s="168"/>
      <c r="C25" s="68"/>
      <c r="D25" s="76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3"/>
      <c r="AD25" s="219"/>
      <c r="AE25" s="219"/>
      <c r="AF25" s="219"/>
      <c r="AG25" s="219"/>
      <c r="AH25" s="219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55" t="e">
        <f t="shared" si="24"/>
        <v>#DIV/0!</v>
      </c>
      <c r="BH25" s="55" t="e">
        <f t="shared" si="25"/>
        <v>#DIV/0!</v>
      </c>
      <c r="BI25" s="95" t="e">
        <f t="shared" si="26"/>
        <v>#DIV/0!</v>
      </c>
      <c r="BJ25" s="95" t="e">
        <f t="shared" si="27"/>
        <v>#DIV/0!</v>
      </c>
      <c r="BK25" s="95" t="e">
        <f t="shared" si="28"/>
        <v>#DIV/0!</v>
      </c>
      <c r="BL25" s="95" t="e">
        <f t="shared" si="29"/>
        <v>#DIV/0!</v>
      </c>
      <c r="BM25" s="95"/>
      <c r="BN25" s="95"/>
      <c r="BO25" s="27" t="str">
        <f t="shared" si="30"/>
        <v>св</v>
      </c>
      <c r="BP25" s="26">
        <f t="shared" si="31"/>
        <v>0</v>
      </c>
      <c r="BQ25" s="26">
        <f t="shared" si="32"/>
        <v>0</v>
      </c>
      <c r="BR25" s="26">
        <f t="shared" si="33"/>
        <v>0</v>
      </c>
      <c r="BS25" s="26">
        <f t="shared" si="0"/>
        <v>0</v>
      </c>
      <c r="BT25" s="27" t="e">
        <f t="shared" si="1"/>
        <v>#DIV/0!</v>
      </c>
      <c r="BV25" s="24">
        <f t="shared" si="34"/>
        <v>0</v>
      </c>
    </row>
    <row r="26" spans="1:74" s="24" customFormat="1" ht="18" hidden="1" x14ac:dyDescent="0.25">
      <c r="A26" s="89">
        <v>35</v>
      </c>
      <c r="B26" s="168"/>
      <c r="C26" s="68"/>
      <c r="D26" s="76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3"/>
      <c r="AD26" s="219"/>
      <c r="AE26" s="219"/>
      <c r="AF26" s="219"/>
      <c r="AG26" s="219"/>
      <c r="AH26" s="219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55" t="e">
        <f t="shared" si="24"/>
        <v>#DIV/0!</v>
      </c>
      <c r="BH26" s="55" t="e">
        <f t="shared" si="25"/>
        <v>#DIV/0!</v>
      </c>
      <c r="BI26" s="95" t="e">
        <f t="shared" si="26"/>
        <v>#DIV/0!</v>
      </c>
      <c r="BJ26" s="95" t="e">
        <f t="shared" si="27"/>
        <v>#DIV/0!</v>
      </c>
      <c r="BK26" s="95" t="e">
        <f t="shared" si="28"/>
        <v>#DIV/0!</v>
      </c>
      <c r="BL26" s="95" t="e">
        <f t="shared" si="29"/>
        <v>#DIV/0!</v>
      </c>
      <c r="BM26" s="95"/>
      <c r="BN26" s="95"/>
      <c r="BO26" s="27" t="str">
        <f t="shared" si="30"/>
        <v>св</v>
      </c>
      <c r="BP26" s="26">
        <f t="shared" si="31"/>
        <v>0</v>
      </c>
      <c r="BQ26" s="26">
        <f t="shared" si="32"/>
        <v>0</v>
      </c>
      <c r="BR26" s="26">
        <f t="shared" si="33"/>
        <v>0</v>
      </c>
      <c r="BS26" s="26">
        <f t="shared" si="0"/>
        <v>0</v>
      </c>
      <c r="BT26" s="27" t="e">
        <f t="shared" si="1"/>
        <v>#DIV/0!</v>
      </c>
      <c r="BV26" s="24">
        <f t="shared" si="34"/>
        <v>0</v>
      </c>
    </row>
    <row r="27" spans="1:74" s="24" customFormat="1" ht="18" hidden="1" x14ac:dyDescent="0.25">
      <c r="A27" s="89">
        <v>38</v>
      </c>
      <c r="B27" s="168"/>
      <c r="C27" s="68"/>
      <c r="D27" s="76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3"/>
      <c r="AD27" s="219"/>
      <c r="AE27" s="219"/>
      <c r="AF27" s="219"/>
      <c r="AG27" s="219"/>
      <c r="AH27" s="219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61"/>
      <c r="BE27" s="256"/>
      <c r="BF27" s="256"/>
      <c r="BG27" s="55" t="e">
        <f t="shared" si="24"/>
        <v>#DIV/0!</v>
      </c>
      <c r="BH27" s="55" t="e">
        <f t="shared" si="25"/>
        <v>#DIV/0!</v>
      </c>
      <c r="BI27" s="95" t="e">
        <f t="shared" si="26"/>
        <v>#DIV/0!</v>
      </c>
      <c r="BJ27" s="95" t="e">
        <f t="shared" si="27"/>
        <v>#DIV/0!</v>
      </c>
      <c r="BK27" s="95" t="e">
        <f t="shared" si="28"/>
        <v>#DIV/0!</v>
      </c>
      <c r="BL27" s="95" t="e">
        <f t="shared" si="29"/>
        <v>#DIV/0!</v>
      </c>
      <c r="BM27" s="95"/>
      <c r="BN27" s="95"/>
      <c r="BO27" s="27" t="str">
        <f t="shared" si="30"/>
        <v>св</v>
      </c>
      <c r="BP27" s="26">
        <f t="shared" si="31"/>
        <v>0</v>
      </c>
      <c r="BQ27" s="26">
        <f t="shared" si="32"/>
        <v>0</v>
      </c>
      <c r="BR27" s="26">
        <f t="shared" si="33"/>
        <v>0</v>
      </c>
      <c r="BS27" s="26">
        <f t="shared" si="0"/>
        <v>0</v>
      </c>
      <c r="BT27" s="27" t="e">
        <f t="shared" si="1"/>
        <v>#DIV/0!</v>
      </c>
      <c r="BV27" s="24">
        <f t="shared" si="34"/>
        <v>0</v>
      </c>
    </row>
    <row r="28" spans="1:74" s="24" customFormat="1" ht="18" hidden="1" x14ac:dyDescent="0.25">
      <c r="A28" s="89">
        <v>39</v>
      </c>
      <c r="B28" s="168"/>
      <c r="C28" s="68"/>
      <c r="D28" s="76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3"/>
      <c r="AD28" s="219"/>
      <c r="AE28" s="219"/>
      <c r="AF28" s="219"/>
      <c r="AG28" s="219"/>
      <c r="AH28" s="219"/>
      <c r="AI28" s="256"/>
      <c r="AJ28" s="256"/>
      <c r="AK28" s="261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55" t="e">
        <f t="shared" si="24"/>
        <v>#DIV/0!</v>
      </c>
      <c r="BH28" s="55" t="e">
        <f t="shared" si="25"/>
        <v>#DIV/0!</v>
      </c>
      <c r="BI28" s="95" t="e">
        <f t="shared" si="26"/>
        <v>#DIV/0!</v>
      </c>
      <c r="BJ28" s="95" t="e">
        <f t="shared" si="27"/>
        <v>#DIV/0!</v>
      </c>
      <c r="BK28" s="95" t="e">
        <f t="shared" si="28"/>
        <v>#DIV/0!</v>
      </c>
      <c r="BL28" s="95" t="e">
        <f t="shared" si="29"/>
        <v>#DIV/0!</v>
      </c>
      <c r="BM28" s="95"/>
      <c r="BN28" s="95"/>
      <c r="BO28" s="27" t="str">
        <f t="shared" si="30"/>
        <v>св</v>
      </c>
      <c r="BP28" s="26">
        <f t="shared" si="31"/>
        <v>0</v>
      </c>
      <c r="BQ28" s="26">
        <f t="shared" si="32"/>
        <v>0</v>
      </c>
      <c r="BR28" s="26">
        <f t="shared" si="33"/>
        <v>0</v>
      </c>
      <c r="BS28" s="26">
        <f t="shared" si="0"/>
        <v>0</v>
      </c>
      <c r="BT28" s="27" t="e">
        <f t="shared" si="1"/>
        <v>#DIV/0!</v>
      </c>
      <c r="BV28" s="24">
        <f t="shared" si="34"/>
        <v>0</v>
      </c>
    </row>
    <row r="29" spans="1:74" s="24" customFormat="1" ht="18" hidden="1" x14ac:dyDescent="0.25">
      <c r="A29" s="89">
        <v>40</v>
      </c>
      <c r="B29" s="168"/>
      <c r="C29" s="68"/>
      <c r="D29" s="76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3"/>
      <c r="AD29" s="219"/>
      <c r="AE29" s="219"/>
      <c r="AF29" s="219"/>
      <c r="AG29" s="219"/>
      <c r="AH29" s="219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55" t="e">
        <f t="shared" si="24"/>
        <v>#DIV/0!</v>
      </c>
      <c r="BH29" s="55" t="e">
        <f t="shared" si="25"/>
        <v>#DIV/0!</v>
      </c>
      <c r="BI29" s="95" t="e">
        <f t="shared" si="26"/>
        <v>#DIV/0!</v>
      </c>
      <c r="BJ29" s="95" t="e">
        <f t="shared" si="27"/>
        <v>#DIV/0!</v>
      </c>
      <c r="BK29" s="95" t="e">
        <f t="shared" si="28"/>
        <v>#DIV/0!</v>
      </c>
      <c r="BL29" s="95" t="e">
        <f t="shared" si="29"/>
        <v>#DIV/0!</v>
      </c>
      <c r="BM29" s="95"/>
      <c r="BN29" s="95"/>
      <c r="BO29" s="27" t="str">
        <f t="shared" si="30"/>
        <v>св</v>
      </c>
      <c r="BP29" s="26">
        <f t="shared" si="31"/>
        <v>0</v>
      </c>
      <c r="BQ29" s="26">
        <f t="shared" si="32"/>
        <v>0</v>
      </c>
      <c r="BR29" s="26">
        <f t="shared" si="33"/>
        <v>0</v>
      </c>
      <c r="BS29" s="26">
        <f t="shared" si="0"/>
        <v>0</v>
      </c>
      <c r="BT29" s="27" t="e">
        <f t="shared" si="1"/>
        <v>#DIV/0!</v>
      </c>
      <c r="BV29" s="24">
        <f t="shared" si="34"/>
        <v>0</v>
      </c>
    </row>
    <row r="30" spans="1:74" s="24" customFormat="1" ht="18" hidden="1" x14ac:dyDescent="0.25">
      <c r="A30" s="89">
        <v>41</v>
      </c>
      <c r="B30" s="168"/>
      <c r="C30" s="68"/>
      <c r="D30" s="76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71"/>
      <c r="Z30" s="262"/>
      <c r="AA30" s="262"/>
      <c r="AB30" s="262"/>
      <c r="AC30" s="263"/>
      <c r="AD30" s="219"/>
      <c r="AE30" s="219"/>
      <c r="AF30" s="219"/>
      <c r="AG30" s="219"/>
      <c r="AH30" s="219"/>
      <c r="AI30" s="261"/>
      <c r="AJ30" s="256"/>
      <c r="AK30" s="261"/>
      <c r="AL30" s="261"/>
      <c r="AM30" s="261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55" t="e">
        <f t="shared" si="24"/>
        <v>#DIV/0!</v>
      </c>
      <c r="BH30" s="55" t="e">
        <f t="shared" si="25"/>
        <v>#DIV/0!</v>
      </c>
      <c r="BI30" s="95" t="e">
        <f t="shared" si="26"/>
        <v>#DIV/0!</v>
      </c>
      <c r="BJ30" s="95" t="e">
        <f t="shared" si="27"/>
        <v>#DIV/0!</v>
      </c>
      <c r="BK30" s="95" t="e">
        <f t="shared" si="28"/>
        <v>#DIV/0!</v>
      </c>
      <c r="BL30" s="95" t="e">
        <f t="shared" si="29"/>
        <v>#DIV/0!</v>
      </c>
      <c r="BM30" s="95"/>
      <c r="BN30" s="95"/>
      <c r="BO30" s="27" t="str">
        <f t="shared" si="30"/>
        <v>св</v>
      </c>
      <c r="BP30" s="26">
        <f t="shared" si="31"/>
        <v>0</v>
      </c>
      <c r="BQ30" s="26">
        <f t="shared" si="32"/>
        <v>0</v>
      </c>
      <c r="BR30" s="26">
        <f t="shared" si="33"/>
        <v>0</v>
      </c>
      <c r="BS30" s="26">
        <f t="shared" si="0"/>
        <v>0</v>
      </c>
      <c r="BT30" s="27" t="e">
        <f t="shared" si="1"/>
        <v>#DIV/0!</v>
      </c>
      <c r="BV30" s="24">
        <f t="shared" si="34"/>
        <v>0</v>
      </c>
    </row>
    <row r="31" spans="1:74" s="58" customFormat="1" ht="18" hidden="1" x14ac:dyDescent="0.25">
      <c r="A31" s="278">
        <v>42</v>
      </c>
      <c r="B31" s="279"/>
      <c r="C31" s="280"/>
      <c r="D31" s="281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3"/>
      <c r="AD31" s="322"/>
      <c r="AE31" s="284"/>
      <c r="AF31" s="284"/>
      <c r="AG31" s="284"/>
      <c r="AH31" s="284"/>
      <c r="AI31" s="285"/>
      <c r="AJ31" s="285"/>
      <c r="AK31" s="323"/>
      <c r="AL31" s="323"/>
      <c r="AM31" s="323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  <c r="AX31" s="285"/>
      <c r="AY31" s="285"/>
      <c r="AZ31" s="285"/>
      <c r="BA31" s="285"/>
      <c r="BB31" s="323"/>
      <c r="BC31" s="323"/>
      <c r="BD31" s="323"/>
      <c r="BE31" s="323"/>
      <c r="BF31" s="323"/>
      <c r="BG31" s="55" t="e">
        <f t="shared" si="24"/>
        <v>#DIV/0!</v>
      </c>
      <c r="BH31" s="286" t="e">
        <f t="shared" si="25"/>
        <v>#DIV/0!</v>
      </c>
      <c r="BI31" s="287" t="e">
        <f t="shared" si="26"/>
        <v>#DIV/0!</v>
      </c>
      <c r="BJ31" s="287" t="e">
        <f t="shared" si="27"/>
        <v>#DIV/0!</v>
      </c>
      <c r="BK31" s="287" t="e">
        <f t="shared" si="28"/>
        <v>#DIV/0!</v>
      </c>
      <c r="BL31" s="287" t="e">
        <f t="shared" si="29"/>
        <v>#DIV/0!</v>
      </c>
      <c r="BM31" s="287"/>
      <c r="BN31" s="287"/>
      <c r="BO31" s="276" t="str">
        <f t="shared" si="30"/>
        <v>св</v>
      </c>
      <c r="BP31" s="288">
        <f t="shared" si="31"/>
        <v>0</v>
      </c>
      <c r="BQ31" s="288">
        <f t="shared" si="32"/>
        <v>0</v>
      </c>
      <c r="BR31" s="288">
        <f t="shared" si="33"/>
        <v>0</v>
      </c>
      <c r="BS31" s="288">
        <f t="shared" si="0"/>
        <v>0</v>
      </c>
      <c r="BT31" s="276" t="e">
        <f t="shared" si="1"/>
        <v>#DIV/0!</v>
      </c>
      <c r="BV31" s="24">
        <f t="shared" si="34"/>
        <v>0</v>
      </c>
    </row>
    <row r="32" spans="1:74" s="58" customFormat="1" ht="18" hidden="1" x14ac:dyDescent="0.25">
      <c r="A32" s="278"/>
      <c r="B32" s="168"/>
      <c r="C32" s="318"/>
      <c r="D32" s="76"/>
      <c r="E32" s="263"/>
      <c r="F32" s="262"/>
      <c r="G32" s="262"/>
      <c r="H32" s="262"/>
      <c r="I32" s="262"/>
      <c r="J32" s="262"/>
      <c r="K32" s="262"/>
      <c r="L32" s="262"/>
      <c r="M32" s="262"/>
      <c r="N32" s="262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8"/>
      <c r="AD32" s="307"/>
      <c r="AE32" s="307"/>
      <c r="AF32" s="307"/>
      <c r="AG32" s="307"/>
      <c r="AH32" s="307"/>
      <c r="AI32" s="306"/>
      <c r="AJ32" s="306"/>
      <c r="AK32" s="325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55" t="e">
        <f t="shared" si="24"/>
        <v>#DIV/0!</v>
      </c>
      <c r="BH32" s="287" t="e">
        <f t="shared" si="25"/>
        <v>#DIV/0!</v>
      </c>
      <c r="BI32" s="287" t="e">
        <f t="shared" si="26"/>
        <v>#DIV/0!</v>
      </c>
      <c r="BJ32" s="287" t="e">
        <f t="shared" si="27"/>
        <v>#DIV/0!</v>
      </c>
      <c r="BK32" s="287" t="e">
        <f t="shared" si="28"/>
        <v>#DIV/0!</v>
      </c>
      <c r="BL32" s="287" t="e">
        <f t="shared" si="29"/>
        <v>#DIV/0!</v>
      </c>
      <c r="BM32" s="287"/>
      <c r="BN32" s="287"/>
      <c r="BO32" s="276" t="str">
        <f t="shared" si="30"/>
        <v>св</v>
      </c>
      <c r="BP32" s="288">
        <f t="shared" si="31"/>
        <v>0</v>
      </c>
      <c r="BQ32" s="288">
        <f t="shared" si="32"/>
        <v>0</v>
      </c>
      <c r="BR32" s="288">
        <f t="shared" si="33"/>
        <v>0</v>
      </c>
      <c r="BS32" s="288">
        <f t="shared" si="0"/>
        <v>0</v>
      </c>
      <c r="BT32" s="276" t="e">
        <f t="shared" si="1"/>
        <v>#DIV/0!</v>
      </c>
      <c r="BV32" s="24"/>
    </row>
    <row r="33" spans="1:74" s="297" customFormat="1" ht="18" hidden="1" x14ac:dyDescent="0.25">
      <c r="A33" s="89">
        <v>43</v>
      </c>
      <c r="B33" s="243"/>
      <c r="C33" s="289"/>
      <c r="D33" s="76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1"/>
      <c r="AD33" s="292"/>
      <c r="AE33" s="292"/>
      <c r="AF33" s="292"/>
      <c r="AG33" s="292"/>
      <c r="AH33" s="292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55" t="e">
        <f t="shared" si="24"/>
        <v>#DIV/0!</v>
      </c>
      <c r="BH33" s="294" t="e">
        <f t="shared" si="25"/>
        <v>#DIV/0!</v>
      </c>
      <c r="BI33" s="294" t="e">
        <f t="shared" si="26"/>
        <v>#DIV/0!</v>
      </c>
      <c r="BJ33" s="294" t="e">
        <f t="shared" si="27"/>
        <v>#DIV/0!</v>
      </c>
      <c r="BK33" s="294" t="e">
        <f t="shared" si="28"/>
        <v>#DIV/0!</v>
      </c>
      <c r="BL33" s="294" t="e">
        <f t="shared" si="29"/>
        <v>#DIV/0!</v>
      </c>
      <c r="BM33" s="294"/>
      <c r="BN33" s="294"/>
      <c r="BO33" s="295" t="str">
        <f t="shared" si="30"/>
        <v>св</v>
      </c>
      <c r="BP33" s="296">
        <f t="shared" si="31"/>
        <v>0</v>
      </c>
      <c r="BQ33" s="296">
        <f t="shared" si="32"/>
        <v>0</v>
      </c>
      <c r="BR33" s="296">
        <f t="shared" si="33"/>
        <v>0</v>
      </c>
      <c r="BS33" s="296">
        <f t="shared" si="0"/>
        <v>0</v>
      </c>
      <c r="BT33" s="295" t="e">
        <f t="shared" si="1"/>
        <v>#DIV/0!</v>
      </c>
      <c r="BV33" s="297">
        <f t="shared" ref="BV33:BV77" si="35">COUNTIF(E33:BF33,"&lt;60")+COUNTIF(E33:BF33,"=нз")</f>
        <v>0</v>
      </c>
    </row>
    <row r="34" spans="1:74" s="24" customFormat="1" ht="18" hidden="1" x14ac:dyDescent="0.25">
      <c r="A34" s="89">
        <v>44</v>
      </c>
      <c r="B34" s="168"/>
      <c r="C34" s="68"/>
      <c r="D34" s="76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3"/>
      <c r="AD34" s="219"/>
      <c r="AE34" s="219"/>
      <c r="AF34" s="219"/>
      <c r="AG34" s="219"/>
      <c r="AH34" s="219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55" t="e">
        <f t="shared" si="24"/>
        <v>#DIV/0!</v>
      </c>
      <c r="BH34" s="55" t="e">
        <f t="shared" si="25"/>
        <v>#DIV/0!</v>
      </c>
      <c r="BI34" s="95" t="e">
        <f t="shared" si="26"/>
        <v>#DIV/0!</v>
      </c>
      <c r="BJ34" s="95" t="e">
        <f t="shared" si="27"/>
        <v>#DIV/0!</v>
      </c>
      <c r="BK34" s="95" t="e">
        <f t="shared" si="28"/>
        <v>#DIV/0!</v>
      </c>
      <c r="BL34" s="95" t="e">
        <f t="shared" si="29"/>
        <v>#DIV/0!</v>
      </c>
      <c r="BM34" s="95"/>
      <c r="BN34" s="95"/>
      <c r="BO34" s="27" t="str">
        <f t="shared" si="30"/>
        <v>св</v>
      </c>
      <c r="BP34" s="26">
        <f t="shared" si="31"/>
        <v>0</v>
      </c>
      <c r="BQ34" s="26">
        <f t="shared" si="32"/>
        <v>0</v>
      </c>
      <c r="BR34" s="26">
        <f t="shared" si="33"/>
        <v>0</v>
      </c>
      <c r="BS34" s="26">
        <f t="shared" si="0"/>
        <v>0</v>
      </c>
      <c r="BT34" s="27" t="e">
        <f t="shared" si="1"/>
        <v>#DIV/0!</v>
      </c>
      <c r="BV34" s="24">
        <f t="shared" si="35"/>
        <v>0</v>
      </c>
    </row>
    <row r="35" spans="1:74" s="24" customFormat="1" ht="18" hidden="1" x14ac:dyDescent="0.25">
      <c r="A35" s="89">
        <v>45</v>
      </c>
      <c r="B35" s="168"/>
      <c r="C35" s="68"/>
      <c r="D35" s="76"/>
      <c r="E35" s="271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71"/>
      <c r="Z35" s="271"/>
      <c r="AA35" s="262"/>
      <c r="AB35" s="262"/>
      <c r="AC35" s="263"/>
      <c r="AD35" s="245"/>
      <c r="AE35" s="245"/>
      <c r="AF35" s="245"/>
      <c r="AG35" s="245"/>
      <c r="AH35" s="245"/>
      <c r="AI35" s="256"/>
      <c r="AJ35" s="256"/>
      <c r="AK35" s="256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56"/>
      <c r="BB35" s="256"/>
      <c r="BC35" s="256"/>
      <c r="BD35" s="256"/>
      <c r="BE35" s="256"/>
      <c r="BF35" s="256"/>
      <c r="BG35" s="55" t="e">
        <f t="shared" si="24"/>
        <v>#DIV/0!</v>
      </c>
      <c r="BH35" s="55" t="e">
        <f t="shared" si="25"/>
        <v>#DIV/0!</v>
      </c>
      <c r="BI35" s="95" t="e">
        <f t="shared" si="26"/>
        <v>#DIV/0!</v>
      </c>
      <c r="BJ35" s="95" t="e">
        <f t="shared" si="27"/>
        <v>#DIV/0!</v>
      </c>
      <c r="BK35" s="95" t="e">
        <f t="shared" si="28"/>
        <v>#DIV/0!</v>
      </c>
      <c r="BL35" s="95" t="e">
        <f t="shared" si="29"/>
        <v>#DIV/0!</v>
      </c>
      <c r="BM35" s="95"/>
      <c r="BN35" s="95"/>
      <c r="BO35" s="27" t="str">
        <f t="shared" si="30"/>
        <v>св</v>
      </c>
      <c r="BP35" s="26">
        <f t="shared" si="31"/>
        <v>0</v>
      </c>
      <c r="BQ35" s="26">
        <f t="shared" si="32"/>
        <v>0</v>
      </c>
      <c r="BR35" s="26">
        <f t="shared" si="33"/>
        <v>0</v>
      </c>
      <c r="BS35" s="26">
        <f t="shared" si="0"/>
        <v>0</v>
      </c>
      <c r="BT35" s="27" t="e">
        <f t="shared" si="1"/>
        <v>#DIV/0!</v>
      </c>
      <c r="BV35" s="24">
        <f t="shared" si="35"/>
        <v>0</v>
      </c>
    </row>
    <row r="36" spans="1:74" s="24" customFormat="1" ht="18" hidden="1" x14ac:dyDescent="0.25">
      <c r="A36" s="89">
        <v>46</v>
      </c>
      <c r="B36" s="168"/>
      <c r="C36" s="68"/>
      <c r="D36" s="76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71"/>
      <c r="Z36" s="262"/>
      <c r="AA36" s="262"/>
      <c r="AB36" s="262"/>
      <c r="AC36" s="263"/>
      <c r="AD36" s="245"/>
      <c r="AE36" s="245"/>
      <c r="AF36" s="219"/>
      <c r="AG36" s="219"/>
      <c r="AH36" s="245"/>
      <c r="AI36" s="261"/>
      <c r="AJ36" s="256"/>
      <c r="AK36" s="261"/>
      <c r="AL36" s="256"/>
      <c r="AM36" s="256"/>
      <c r="AN36" s="261"/>
      <c r="AO36" s="261"/>
      <c r="AP36" s="261"/>
      <c r="AQ36" s="261"/>
      <c r="AR36" s="261"/>
      <c r="AS36" s="261"/>
      <c r="AT36" s="261"/>
      <c r="AU36" s="261"/>
      <c r="AV36" s="261"/>
      <c r="AW36" s="261"/>
      <c r="AX36" s="261"/>
      <c r="AY36" s="261"/>
      <c r="AZ36" s="261"/>
      <c r="BA36" s="256"/>
      <c r="BB36" s="256"/>
      <c r="BC36" s="256"/>
      <c r="BD36" s="256"/>
      <c r="BE36" s="256"/>
      <c r="BF36" s="256"/>
      <c r="BG36" s="55" t="e">
        <f t="shared" si="24"/>
        <v>#DIV/0!</v>
      </c>
      <c r="BH36" s="55" t="e">
        <f t="shared" si="25"/>
        <v>#DIV/0!</v>
      </c>
      <c r="BI36" s="95" t="e">
        <f t="shared" si="26"/>
        <v>#DIV/0!</v>
      </c>
      <c r="BJ36" s="95" t="e">
        <f t="shared" si="27"/>
        <v>#DIV/0!</v>
      </c>
      <c r="BK36" s="95" t="e">
        <f t="shared" si="28"/>
        <v>#DIV/0!</v>
      </c>
      <c r="BL36" s="95" t="e">
        <f t="shared" si="29"/>
        <v>#DIV/0!</v>
      </c>
      <c r="BM36" s="95"/>
      <c r="BN36" s="95"/>
      <c r="BO36" s="27" t="str">
        <f t="shared" si="30"/>
        <v>св</v>
      </c>
      <c r="BP36" s="26">
        <f t="shared" si="31"/>
        <v>0</v>
      </c>
      <c r="BQ36" s="26">
        <f t="shared" si="32"/>
        <v>0</v>
      </c>
      <c r="BR36" s="26">
        <f t="shared" si="33"/>
        <v>0</v>
      </c>
      <c r="BS36" s="26">
        <f t="shared" si="0"/>
        <v>0</v>
      </c>
      <c r="BT36" s="27" t="e">
        <f t="shared" si="1"/>
        <v>#DIV/0!</v>
      </c>
      <c r="BV36" s="24">
        <f t="shared" si="35"/>
        <v>0</v>
      </c>
    </row>
    <row r="37" spans="1:74" s="24" customFormat="1" ht="18" hidden="1" x14ac:dyDescent="0.25">
      <c r="A37" s="89">
        <v>47</v>
      </c>
      <c r="B37" s="168"/>
      <c r="C37" s="68"/>
      <c r="D37" s="76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3"/>
      <c r="AD37" s="219"/>
      <c r="AE37" s="219"/>
      <c r="AF37" s="219"/>
      <c r="AG37" s="219"/>
      <c r="AH37" s="219"/>
      <c r="AI37" s="261"/>
      <c r="AJ37" s="256"/>
      <c r="AK37" s="261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61"/>
      <c r="BE37" s="256"/>
      <c r="BF37" s="256"/>
      <c r="BG37" s="55" t="e">
        <f t="shared" si="24"/>
        <v>#DIV/0!</v>
      </c>
      <c r="BH37" s="55" t="e">
        <f t="shared" si="25"/>
        <v>#DIV/0!</v>
      </c>
      <c r="BI37" s="95" t="e">
        <f t="shared" si="26"/>
        <v>#DIV/0!</v>
      </c>
      <c r="BJ37" s="95" t="e">
        <f t="shared" si="27"/>
        <v>#DIV/0!</v>
      </c>
      <c r="BK37" s="95" t="e">
        <f t="shared" si="28"/>
        <v>#DIV/0!</v>
      </c>
      <c r="BL37" s="95" t="e">
        <f t="shared" si="29"/>
        <v>#DIV/0!</v>
      </c>
      <c r="BM37" s="95"/>
      <c r="BN37" s="95"/>
      <c r="BO37" s="27" t="str">
        <f t="shared" si="30"/>
        <v>св</v>
      </c>
      <c r="BP37" s="26">
        <f t="shared" si="31"/>
        <v>0</v>
      </c>
      <c r="BQ37" s="26">
        <f t="shared" si="32"/>
        <v>0</v>
      </c>
      <c r="BR37" s="26">
        <f t="shared" si="33"/>
        <v>0</v>
      </c>
      <c r="BS37" s="26">
        <f t="shared" si="0"/>
        <v>0</v>
      </c>
      <c r="BT37" s="27" t="e">
        <f t="shared" si="1"/>
        <v>#DIV/0!</v>
      </c>
      <c r="BV37" s="24">
        <f t="shared" si="35"/>
        <v>0</v>
      </c>
    </row>
    <row r="38" spans="1:74" s="24" customFormat="1" ht="18" hidden="1" x14ac:dyDescent="0.25">
      <c r="A38" s="89">
        <v>48</v>
      </c>
      <c r="B38" s="168"/>
      <c r="C38" s="68"/>
      <c r="D38" s="76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3"/>
      <c r="AD38" s="245"/>
      <c r="AE38" s="219"/>
      <c r="AF38" s="219"/>
      <c r="AG38" s="219"/>
      <c r="AH38" s="219"/>
      <c r="AI38" s="261"/>
      <c r="AJ38" s="256"/>
      <c r="AK38" s="261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61"/>
      <c r="BD38" s="256"/>
      <c r="BE38" s="256"/>
      <c r="BF38" s="256"/>
      <c r="BG38" s="55" t="e">
        <f t="shared" si="24"/>
        <v>#DIV/0!</v>
      </c>
      <c r="BH38" s="55" t="e">
        <f t="shared" si="25"/>
        <v>#DIV/0!</v>
      </c>
      <c r="BI38" s="95" t="e">
        <f t="shared" si="26"/>
        <v>#DIV/0!</v>
      </c>
      <c r="BJ38" s="95" t="e">
        <f t="shared" si="27"/>
        <v>#DIV/0!</v>
      </c>
      <c r="BK38" s="95" t="e">
        <f t="shared" si="28"/>
        <v>#DIV/0!</v>
      </c>
      <c r="BL38" s="95" t="e">
        <f t="shared" si="29"/>
        <v>#DIV/0!</v>
      </c>
      <c r="BM38" s="95"/>
      <c r="BN38" s="95"/>
      <c r="BO38" s="27" t="str">
        <f t="shared" si="30"/>
        <v>св</v>
      </c>
      <c r="BP38" s="26">
        <f t="shared" si="31"/>
        <v>0</v>
      </c>
      <c r="BQ38" s="26">
        <f t="shared" si="32"/>
        <v>0</v>
      </c>
      <c r="BR38" s="26">
        <f t="shared" si="33"/>
        <v>0</v>
      </c>
      <c r="BS38" s="26">
        <f t="shared" si="0"/>
        <v>0</v>
      </c>
      <c r="BT38" s="27" t="e">
        <f t="shared" si="1"/>
        <v>#DIV/0!</v>
      </c>
      <c r="BV38" s="24">
        <f t="shared" si="35"/>
        <v>0</v>
      </c>
    </row>
    <row r="39" spans="1:74" s="24" customFormat="1" ht="18" hidden="1" x14ac:dyDescent="0.25">
      <c r="A39" s="89">
        <v>50</v>
      </c>
      <c r="B39" s="168"/>
      <c r="C39" s="68"/>
      <c r="D39" s="76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71"/>
      <c r="V39" s="262"/>
      <c r="W39" s="262"/>
      <c r="X39" s="262"/>
      <c r="Y39" s="262"/>
      <c r="Z39" s="262"/>
      <c r="AA39" s="262"/>
      <c r="AB39" s="262"/>
      <c r="AC39" s="263"/>
      <c r="AD39" s="219"/>
      <c r="AE39" s="219"/>
      <c r="AF39" s="245"/>
      <c r="AG39" s="219"/>
      <c r="AH39" s="219"/>
      <c r="AI39" s="261"/>
      <c r="AJ39" s="256"/>
      <c r="AK39" s="261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55" t="e">
        <f t="shared" si="24"/>
        <v>#DIV/0!</v>
      </c>
      <c r="BH39" s="55" t="e">
        <f t="shared" si="25"/>
        <v>#DIV/0!</v>
      </c>
      <c r="BI39" s="95" t="e">
        <f t="shared" si="26"/>
        <v>#DIV/0!</v>
      </c>
      <c r="BJ39" s="95" t="e">
        <f t="shared" si="27"/>
        <v>#DIV/0!</v>
      </c>
      <c r="BK39" s="95" t="e">
        <f t="shared" si="28"/>
        <v>#DIV/0!</v>
      </c>
      <c r="BL39" s="95" t="e">
        <f t="shared" si="29"/>
        <v>#DIV/0!</v>
      </c>
      <c r="BM39" s="95"/>
      <c r="BN39" s="95"/>
      <c r="BO39" s="27" t="str">
        <f t="shared" si="30"/>
        <v>св</v>
      </c>
      <c r="BP39" s="26">
        <f t="shared" si="31"/>
        <v>0</v>
      </c>
      <c r="BQ39" s="26">
        <f t="shared" si="32"/>
        <v>0</v>
      </c>
      <c r="BR39" s="26">
        <f t="shared" si="33"/>
        <v>0</v>
      </c>
      <c r="BS39" s="26">
        <f t="shared" si="0"/>
        <v>0</v>
      </c>
      <c r="BT39" s="27" t="e">
        <f t="shared" si="1"/>
        <v>#DIV/0!</v>
      </c>
      <c r="BV39" s="24">
        <f t="shared" si="35"/>
        <v>0</v>
      </c>
    </row>
    <row r="40" spans="1:74" s="24" customFormat="1" ht="18" hidden="1" x14ac:dyDescent="0.25">
      <c r="A40" s="89">
        <v>51</v>
      </c>
      <c r="B40" s="168"/>
      <c r="C40" s="68"/>
      <c r="D40" s="76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71"/>
      <c r="X40" s="262"/>
      <c r="Y40" s="262"/>
      <c r="Z40" s="262"/>
      <c r="AA40" s="271"/>
      <c r="AB40" s="262"/>
      <c r="AC40" s="263"/>
      <c r="AD40" s="219"/>
      <c r="AE40" s="219"/>
      <c r="AF40" s="245"/>
      <c r="AG40" s="219"/>
      <c r="AH40" s="219"/>
      <c r="AI40" s="256"/>
      <c r="AJ40" s="256"/>
      <c r="AK40" s="261"/>
      <c r="AL40" s="261"/>
      <c r="AM40" s="261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61"/>
      <c r="BC40" s="256"/>
      <c r="BD40" s="261"/>
      <c r="BE40" s="256"/>
      <c r="BF40" s="256"/>
      <c r="BG40" s="55" t="e">
        <f t="shared" si="24"/>
        <v>#DIV/0!</v>
      </c>
      <c r="BH40" s="55" t="e">
        <f t="shared" si="25"/>
        <v>#DIV/0!</v>
      </c>
      <c r="BI40" s="95" t="e">
        <f t="shared" si="26"/>
        <v>#DIV/0!</v>
      </c>
      <c r="BJ40" s="95" t="e">
        <f t="shared" si="27"/>
        <v>#DIV/0!</v>
      </c>
      <c r="BK40" s="95" t="e">
        <f t="shared" si="28"/>
        <v>#DIV/0!</v>
      </c>
      <c r="BL40" s="95" t="e">
        <f t="shared" si="29"/>
        <v>#DIV/0!</v>
      </c>
      <c r="BM40" s="95"/>
      <c r="BN40" s="95"/>
      <c r="BO40" s="27" t="str">
        <f t="shared" si="30"/>
        <v>св</v>
      </c>
      <c r="BP40" s="26">
        <f t="shared" si="31"/>
        <v>0</v>
      </c>
      <c r="BQ40" s="26">
        <f t="shared" si="32"/>
        <v>0</v>
      </c>
      <c r="BR40" s="26">
        <f t="shared" si="33"/>
        <v>0</v>
      </c>
      <c r="BS40" s="26">
        <f t="shared" si="0"/>
        <v>0</v>
      </c>
      <c r="BT40" s="27" t="e">
        <f t="shared" si="1"/>
        <v>#DIV/0!</v>
      </c>
      <c r="BV40" s="24">
        <f t="shared" si="35"/>
        <v>0</v>
      </c>
    </row>
    <row r="41" spans="1:74" s="24" customFormat="1" ht="18" hidden="1" x14ac:dyDescent="0.25">
      <c r="A41" s="89">
        <v>52</v>
      </c>
      <c r="B41" s="168"/>
      <c r="C41" s="68"/>
      <c r="D41" s="76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71"/>
      <c r="X41" s="262"/>
      <c r="Y41" s="262"/>
      <c r="Z41" s="262"/>
      <c r="AA41" s="262"/>
      <c r="AB41" s="262"/>
      <c r="AC41" s="263"/>
      <c r="AD41" s="219"/>
      <c r="AE41" s="245"/>
      <c r="AF41" s="245"/>
      <c r="AG41" s="245"/>
      <c r="AH41" s="219"/>
      <c r="AI41" s="261"/>
      <c r="AJ41" s="256"/>
      <c r="AK41" s="261"/>
      <c r="AL41" s="256"/>
      <c r="AM41" s="256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56"/>
      <c r="BC41" s="256"/>
      <c r="BD41" s="256"/>
      <c r="BE41" s="261"/>
      <c r="BF41" s="256"/>
      <c r="BG41" s="55" t="e">
        <f t="shared" si="24"/>
        <v>#DIV/0!</v>
      </c>
      <c r="BH41" s="55" t="e">
        <f t="shared" si="25"/>
        <v>#DIV/0!</v>
      </c>
      <c r="BI41" s="95" t="e">
        <f t="shared" si="26"/>
        <v>#DIV/0!</v>
      </c>
      <c r="BJ41" s="95" t="e">
        <f t="shared" si="27"/>
        <v>#DIV/0!</v>
      </c>
      <c r="BK41" s="95" t="e">
        <f t="shared" si="28"/>
        <v>#DIV/0!</v>
      </c>
      <c r="BL41" s="95" t="e">
        <f t="shared" si="29"/>
        <v>#DIV/0!</v>
      </c>
      <c r="BM41" s="95"/>
      <c r="BN41" s="95"/>
      <c r="BO41" s="27" t="str">
        <f t="shared" si="30"/>
        <v>св</v>
      </c>
      <c r="BP41" s="26">
        <f t="shared" si="31"/>
        <v>0</v>
      </c>
      <c r="BQ41" s="26">
        <f t="shared" si="32"/>
        <v>0</v>
      </c>
      <c r="BR41" s="26">
        <f t="shared" si="33"/>
        <v>0</v>
      </c>
      <c r="BS41" s="26">
        <f t="shared" si="0"/>
        <v>0</v>
      </c>
      <c r="BT41" s="27" t="e">
        <f t="shared" si="1"/>
        <v>#DIV/0!</v>
      </c>
      <c r="BV41" s="24">
        <f t="shared" si="35"/>
        <v>0</v>
      </c>
    </row>
    <row r="42" spans="1:74" s="24" customFormat="1" ht="18" hidden="1" x14ac:dyDescent="0.25">
      <c r="A42" s="89">
        <v>54</v>
      </c>
      <c r="B42" s="168"/>
      <c r="C42" s="68"/>
      <c r="D42" s="76"/>
      <c r="E42" s="271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71"/>
      <c r="X42" s="271"/>
      <c r="Y42" s="271"/>
      <c r="Z42" s="262"/>
      <c r="AA42" s="262"/>
      <c r="AB42" s="262"/>
      <c r="AC42" s="263"/>
      <c r="AD42" s="245"/>
      <c r="AE42" s="245"/>
      <c r="AF42" s="245"/>
      <c r="AG42" s="245"/>
      <c r="AH42" s="245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55" t="e">
        <f t="shared" si="24"/>
        <v>#DIV/0!</v>
      </c>
      <c r="BH42" s="55" t="e">
        <f t="shared" si="25"/>
        <v>#DIV/0!</v>
      </c>
      <c r="BI42" s="95" t="e">
        <f t="shared" si="26"/>
        <v>#DIV/0!</v>
      </c>
      <c r="BJ42" s="95" t="e">
        <f t="shared" si="27"/>
        <v>#DIV/0!</v>
      </c>
      <c r="BK42" s="95" t="e">
        <f t="shared" si="28"/>
        <v>#DIV/0!</v>
      </c>
      <c r="BL42" s="95" t="e">
        <f t="shared" si="29"/>
        <v>#DIV/0!</v>
      </c>
      <c r="BM42" s="95"/>
      <c r="BN42" s="95"/>
      <c r="BO42" s="27" t="str">
        <f t="shared" si="30"/>
        <v>св</v>
      </c>
      <c r="BP42" s="26">
        <f t="shared" si="31"/>
        <v>0</v>
      </c>
      <c r="BQ42" s="26">
        <f t="shared" si="32"/>
        <v>0</v>
      </c>
      <c r="BR42" s="26">
        <f t="shared" si="33"/>
        <v>0</v>
      </c>
      <c r="BS42" s="26">
        <f t="shared" si="0"/>
        <v>0</v>
      </c>
      <c r="BT42" s="27" t="e">
        <f t="shared" si="1"/>
        <v>#DIV/0!</v>
      </c>
      <c r="BV42" s="24">
        <f t="shared" si="35"/>
        <v>0</v>
      </c>
    </row>
    <row r="43" spans="1:74" s="24" customFormat="1" ht="18" hidden="1" x14ac:dyDescent="0.25">
      <c r="A43" s="89">
        <v>74</v>
      </c>
      <c r="B43" s="243"/>
      <c r="C43" s="68"/>
      <c r="D43" s="76"/>
      <c r="E43" s="271"/>
      <c r="F43" s="271"/>
      <c r="G43" s="271"/>
      <c r="H43" s="271"/>
      <c r="I43" s="271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71"/>
      <c r="Y43" s="271"/>
      <c r="Z43" s="262"/>
      <c r="AA43" s="262"/>
      <c r="AB43" s="262"/>
      <c r="AC43" s="263"/>
      <c r="AD43" s="245"/>
      <c r="AE43" s="219"/>
      <c r="AF43" s="219"/>
      <c r="AG43" s="219"/>
      <c r="AH43" s="245"/>
      <c r="AI43" s="256"/>
      <c r="AJ43" s="256"/>
      <c r="AK43" s="256"/>
      <c r="AL43" s="256"/>
      <c r="AM43" s="261"/>
      <c r="AN43" s="261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1"/>
      <c r="AZ43" s="261"/>
      <c r="BA43" s="261"/>
      <c r="BB43" s="256"/>
      <c r="BC43" s="261"/>
      <c r="BD43" s="256"/>
      <c r="BE43" s="256"/>
      <c r="BF43" s="256"/>
      <c r="BG43" s="55" t="e">
        <f t="shared" si="24"/>
        <v>#DIV/0!</v>
      </c>
      <c r="BH43" s="55" t="e">
        <f t="shared" si="25"/>
        <v>#DIV/0!</v>
      </c>
      <c r="BI43" s="95" t="e">
        <f t="shared" si="26"/>
        <v>#DIV/0!</v>
      </c>
      <c r="BJ43" s="95" t="e">
        <f t="shared" si="27"/>
        <v>#DIV/0!</v>
      </c>
      <c r="BK43" s="95" t="e">
        <f t="shared" si="28"/>
        <v>#DIV/0!</v>
      </c>
      <c r="BL43" s="95" t="e">
        <f t="shared" si="29"/>
        <v>#DIV/0!</v>
      </c>
      <c r="BM43" s="95"/>
      <c r="BN43" s="95"/>
      <c r="BO43" s="27" t="str">
        <f t="shared" si="30"/>
        <v>св</v>
      </c>
      <c r="BP43" s="26">
        <f t="shared" si="31"/>
        <v>0</v>
      </c>
      <c r="BQ43" s="26">
        <f t="shared" si="32"/>
        <v>0</v>
      </c>
      <c r="BR43" s="26">
        <f t="shared" si="33"/>
        <v>0</v>
      </c>
      <c r="BS43" s="26">
        <f t="shared" si="0"/>
        <v>0</v>
      </c>
      <c r="BT43" s="27" t="e">
        <f t="shared" si="1"/>
        <v>#DIV/0!</v>
      </c>
      <c r="BV43" s="24">
        <f t="shared" si="35"/>
        <v>0</v>
      </c>
    </row>
    <row r="44" spans="1:74" s="24" customFormat="1" ht="18" hidden="1" x14ac:dyDescent="0.25">
      <c r="A44" s="89">
        <v>55</v>
      </c>
      <c r="B44" s="243"/>
      <c r="C44" s="68"/>
      <c r="D44" s="76"/>
      <c r="E44" s="271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71"/>
      <c r="Y44" s="271"/>
      <c r="Z44" s="262"/>
      <c r="AA44" s="262"/>
      <c r="AB44" s="262"/>
      <c r="AC44" s="263"/>
      <c r="AD44" s="245"/>
      <c r="AE44" s="219"/>
      <c r="AF44" s="219"/>
      <c r="AG44" s="219"/>
      <c r="AH44" s="245"/>
      <c r="AI44" s="256"/>
      <c r="AJ44" s="256"/>
      <c r="AK44" s="256"/>
      <c r="AL44" s="256"/>
      <c r="AM44" s="261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56"/>
      <c r="BC44" s="261"/>
      <c r="BD44" s="256"/>
      <c r="BE44" s="256"/>
      <c r="BF44" s="256"/>
      <c r="BG44" s="55" t="e">
        <f t="shared" si="24"/>
        <v>#DIV/0!</v>
      </c>
      <c r="BH44" s="55" t="e">
        <f t="shared" si="25"/>
        <v>#DIV/0!</v>
      </c>
      <c r="BI44" s="95" t="e">
        <f t="shared" si="26"/>
        <v>#DIV/0!</v>
      </c>
      <c r="BJ44" s="95" t="e">
        <f t="shared" si="27"/>
        <v>#DIV/0!</v>
      </c>
      <c r="BK44" s="95" t="e">
        <f t="shared" si="28"/>
        <v>#DIV/0!</v>
      </c>
      <c r="BL44" s="95" t="e">
        <f t="shared" si="29"/>
        <v>#DIV/0!</v>
      </c>
      <c r="BM44" s="95"/>
      <c r="BN44" s="95"/>
      <c r="BO44" s="27" t="str">
        <f t="shared" si="30"/>
        <v>св</v>
      </c>
      <c r="BP44" s="26">
        <f t="shared" si="31"/>
        <v>0</v>
      </c>
      <c r="BQ44" s="26">
        <f t="shared" si="32"/>
        <v>0</v>
      </c>
      <c r="BR44" s="26">
        <f t="shared" si="33"/>
        <v>0</v>
      </c>
      <c r="BS44" s="26">
        <f t="shared" si="0"/>
        <v>0</v>
      </c>
      <c r="BT44" s="27" t="e">
        <f t="shared" si="1"/>
        <v>#DIV/0!</v>
      </c>
      <c r="BV44" s="24">
        <f t="shared" si="35"/>
        <v>0</v>
      </c>
    </row>
    <row r="45" spans="1:74" s="24" customFormat="1" ht="18" hidden="1" x14ac:dyDescent="0.25">
      <c r="A45" s="89">
        <v>56</v>
      </c>
      <c r="B45" s="243"/>
      <c r="C45" s="68"/>
      <c r="D45" s="76"/>
      <c r="E45" s="271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71"/>
      <c r="Y45" s="271"/>
      <c r="Z45" s="262"/>
      <c r="AA45" s="262"/>
      <c r="AB45" s="262"/>
      <c r="AC45" s="263"/>
      <c r="AD45" s="245"/>
      <c r="AE45" s="219"/>
      <c r="AF45" s="219"/>
      <c r="AG45" s="219"/>
      <c r="AH45" s="245"/>
      <c r="AI45" s="256"/>
      <c r="AJ45" s="256"/>
      <c r="AK45" s="256"/>
      <c r="AL45" s="256"/>
      <c r="AM45" s="261"/>
      <c r="AN45" s="261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1"/>
      <c r="AZ45" s="261"/>
      <c r="BA45" s="261"/>
      <c r="BB45" s="256"/>
      <c r="BC45" s="261"/>
      <c r="BD45" s="256"/>
      <c r="BE45" s="256"/>
      <c r="BF45" s="256"/>
      <c r="BG45" s="55" t="e">
        <f t="shared" si="24"/>
        <v>#DIV/0!</v>
      </c>
      <c r="BH45" s="55" t="e">
        <f t="shared" si="25"/>
        <v>#DIV/0!</v>
      </c>
      <c r="BI45" s="95" t="e">
        <f t="shared" si="26"/>
        <v>#DIV/0!</v>
      </c>
      <c r="BJ45" s="95" t="e">
        <f t="shared" si="27"/>
        <v>#DIV/0!</v>
      </c>
      <c r="BK45" s="95" t="e">
        <f t="shared" si="28"/>
        <v>#DIV/0!</v>
      </c>
      <c r="BL45" s="95" t="e">
        <f t="shared" si="29"/>
        <v>#DIV/0!</v>
      </c>
      <c r="BM45" s="95"/>
      <c r="BN45" s="95"/>
      <c r="BO45" s="27" t="str">
        <f t="shared" si="30"/>
        <v>св</v>
      </c>
      <c r="BP45" s="26">
        <f t="shared" si="31"/>
        <v>0</v>
      </c>
      <c r="BQ45" s="26">
        <f t="shared" si="32"/>
        <v>0</v>
      </c>
      <c r="BR45" s="26">
        <f t="shared" si="33"/>
        <v>0</v>
      </c>
      <c r="BS45" s="26">
        <f t="shared" si="0"/>
        <v>0</v>
      </c>
      <c r="BT45" s="27" t="e">
        <f t="shared" si="1"/>
        <v>#DIV/0!</v>
      </c>
      <c r="BV45" s="24">
        <f t="shared" si="35"/>
        <v>0</v>
      </c>
    </row>
    <row r="46" spans="1:74" s="24" customFormat="1" ht="18" hidden="1" x14ac:dyDescent="0.25">
      <c r="A46" s="89">
        <v>57</v>
      </c>
      <c r="B46" s="243"/>
      <c r="C46" s="68"/>
      <c r="D46" s="76"/>
      <c r="E46" s="271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71"/>
      <c r="Y46" s="271"/>
      <c r="Z46" s="262"/>
      <c r="AA46" s="262"/>
      <c r="AB46" s="262"/>
      <c r="AC46" s="263"/>
      <c r="AD46" s="245"/>
      <c r="AE46" s="219"/>
      <c r="AF46" s="219"/>
      <c r="AG46" s="219"/>
      <c r="AH46" s="245"/>
      <c r="AI46" s="256"/>
      <c r="AJ46" s="256"/>
      <c r="AK46" s="256"/>
      <c r="AL46" s="256"/>
      <c r="AM46" s="261"/>
      <c r="AN46" s="261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56"/>
      <c r="BC46" s="261"/>
      <c r="BD46" s="256"/>
      <c r="BE46" s="256"/>
      <c r="BF46" s="256"/>
      <c r="BG46" s="55" t="e">
        <f t="shared" si="24"/>
        <v>#DIV/0!</v>
      </c>
      <c r="BH46" s="55" t="e">
        <f t="shared" si="25"/>
        <v>#DIV/0!</v>
      </c>
      <c r="BI46" s="95" t="e">
        <f t="shared" si="26"/>
        <v>#DIV/0!</v>
      </c>
      <c r="BJ46" s="95" t="e">
        <f t="shared" si="27"/>
        <v>#DIV/0!</v>
      </c>
      <c r="BK46" s="95" t="e">
        <f t="shared" si="28"/>
        <v>#DIV/0!</v>
      </c>
      <c r="BL46" s="95" t="e">
        <f t="shared" si="29"/>
        <v>#DIV/0!</v>
      </c>
      <c r="BM46" s="95"/>
      <c r="BN46" s="95"/>
      <c r="BO46" s="27" t="str">
        <f t="shared" si="30"/>
        <v>св</v>
      </c>
      <c r="BP46" s="26">
        <f t="shared" si="31"/>
        <v>0</v>
      </c>
      <c r="BQ46" s="26">
        <f t="shared" si="32"/>
        <v>0</v>
      </c>
      <c r="BR46" s="26">
        <f t="shared" si="33"/>
        <v>0</v>
      </c>
      <c r="BS46" s="26">
        <f t="shared" si="0"/>
        <v>0</v>
      </c>
      <c r="BT46" s="27" t="e">
        <f t="shared" si="1"/>
        <v>#DIV/0!</v>
      </c>
      <c r="BV46" s="24">
        <f t="shared" si="35"/>
        <v>0</v>
      </c>
    </row>
    <row r="47" spans="1:74" s="24" customFormat="1" ht="18" hidden="1" x14ac:dyDescent="0.25">
      <c r="A47" s="89">
        <v>58</v>
      </c>
      <c r="B47" s="168"/>
      <c r="C47" s="68"/>
      <c r="D47" s="76"/>
      <c r="E47" s="271"/>
      <c r="F47" s="271"/>
      <c r="G47" s="271"/>
      <c r="H47" s="271"/>
      <c r="I47" s="271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71"/>
      <c r="Z47" s="262"/>
      <c r="AA47" s="262"/>
      <c r="AB47" s="262"/>
      <c r="AC47" s="263"/>
      <c r="AD47" s="219"/>
      <c r="AE47" s="219"/>
      <c r="AF47" s="219"/>
      <c r="AG47" s="219"/>
      <c r="AH47" s="219"/>
      <c r="AI47" s="261"/>
      <c r="AJ47" s="256"/>
      <c r="AK47" s="261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61"/>
      <c r="BB47" s="261"/>
      <c r="BC47" s="256"/>
      <c r="BD47" s="261"/>
      <c r="BE47" s="256"/>
      <c r="BF47" s="256"/>
      <c r="BG47" s="55" t="e">
        <f t="shared" si="24"/>
        <v>#DIV/0!</v>
      </c>
      <c r="BH47" s="55" t="e">
        <f t="shared" si="25"/>
        <v>#DIV/0!</v>
      </c>
      <c r="BI47" s="95" t="e">
        <f t="shared" si="26"/>
        <v>#DIV/0!</v>
      </c>
      <c r="BJ47" s="95" t="e">
        <f t="shared" si="27"/>
        <v>#DIV/0!</v>
      </c>
      <c r="BK47" s="95" t="e">
        <f t="shared" si="28"/>
        <v>#DIV/0!</v>
      </c>
      <c r="BL47" s="95" t="e">
        <f t="shared" si="29"/>
        <v>#DIV/0!</v>
      </c>
      <c r="BM47" s="95"/>
      <c r="BN47" s="95"/>
      <c r="BO47" s="27" t="str">
        <f t="shared" si="30"/>
        <v>св</v>
      </c>
      <c r="BP47" s="26">
        <f t="shared" si="31"/>
        <v>0</v>
      </c>
      <c r="BQ47" s="26">
        <f t="shared" si="32"/>
        <v>0</v>
      </c>
      <c r="BR47" s="26">
        <f t="shared" si="33"/>
        <v>0</v>
      </c>
      <c r="BS47" s="26">
        <f t="shared" si="0"/>
        <v>0</v>
      </c>
      <c r="BT47" s="27" t="e">
        <f t="shared" si="1"/>
        <v>#DIV/0!</v>
      </c>
      <c r="BV47" s="24">
        <f t="shared" si="35"/>
        <v>0</v>
      </c>
    </row>
    <row r="48" spans="1:74" s="74" customFormat="1" ht="18" hidden="1" x14ac:dyDescent="0.25">
      <c r="A48" s="89">
        <v>59</v>
      </c>
      <c r="B48" s="168"/>
      <c r="C48" s="68"/>
      <c r="D48" s="76"/>
      <c r="E48" s="271"/>
      <c r="F48" s="271"/>
      <c r="G48" s="271"/>
      <c r="H48" s="271"/>
      <c r="I48" s="271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3"/>
      <c r="AD48" s="219"/>
      <c r="AE48" s="219"/>
      <c r="AF48" s="245"/>
      <c r="AG48" s="219"/>
      <c r="AH48" s="219"/>
      <c r="AI48" s="261"/>
      <c r="AJ48" s="256"/>
      <c r="AK48" s="261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55" t="e">
        <f t="shared" si="24"/>
        <v>#DIV/0!</v>
      </c>
      <c r="BH48" s="55" t="e">
        <f t="shared" si="25"/>
        <v>#DIV/0!</v>
      </c>
      <c r="BI48" s="95" t="e">
        <f t="shared" si="26"/>
        <v>#DIV/0!</v>
      </c>
      <c r="BJ48" s="95" t="e">
        <f t="shared" si="27"/>
        <v>#DIV/0!</v>
      </c>
      <c r="BK48" s="95" t="e">
        <f t="shared" si="28"/>
        <v>#DIV/0!</v>
      </c>
      <c r="BL48" s="95" t="e">
        <f t="shared" si="29"/>
        <v>#DIV/0!</v>
      </c>
      <c r="BM48" s="95"/>
      <c r="BN48" s="95"/>
      <c r="BO48" s="27" t="str">
        <f t="shared" ref="BO48:BO77" si="36">IF(COUNTIF(E48:BF48,"&gt;59")=COUNTA(E48:BF48),(IF(COUNTA(E48:BF48)&gt;0,SUM(E48:BF48)/COUNT(E48:BF48),"св")),"Нет п/оц.")</f>
        <v>св</v>
      </c>
      <c r="BP48" s="26">
        <f t="shared" si="31"/>
        <v>0</v>
      </c>
      <c r="BQ48" s="26">
        <f t="shared" si="32"/>
        <v>0</v>
      </c>
      <c r="BR48" s="26">
        <f t="shared" si="33"/>
        <v>0</v>
      </c>
      <c r="BS48" s="26">
        <f t="shared" si="0"/>
        <v>0</v>
      </c>
      <c r="BT48" s="27" t="e">
        <f t="shared" si="1"/>
        <v>#DIV/0!</v>
      </c>
      <c r="BU48" s="24"/>
      <c r="BV48" s="24">
        <f t="shared" si="35"/>
        <v>0</v>
      </c>
    </row>
    <row r="49" spans="1:74" s="24" customFormat="1" ht="20.25" hidden="1" x14ac:dyDescent="0.3">
      <c r="A49" s="89">
        <v>61</v>
      </c>
      <c r="B49" s="168"/>
      <c r="C49" s="68"/>
      <c r="D49" s="76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71"/>
      <c r="X49" s="262"/>
      <c r="Y49" s="271"/>
      <c r="Z49" s="262"/>
      <c r="AA49" s="262"/>
      <c r="AB49" s="262"/>
      <c r="AC49" s="263"/>
      <c r="AD49" s="245"/>
      <c r="AE49" s="219"/>
      <c r="AF49" s="219"/>
      <c r="AG49" s="245"/>
      <c r="AH49" s="245"/>
      <c r="AI49" s="261"/>
      <c r="AJ49" s="256"/>
      <c r="AK49" s="261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61"/>
      <c r="BC49" s="256"/>
      <c r="BD49" s="256"/>
      <c r="BE49" s="256"/>
      <c r="BF49" s="256"/>
      <c r="BG49" s="55" t="e">
        <f t="shared" ref="BG49:BG78" si="37">IF(COUNTIF(E49:N49,"&gt;59")=COUNTA(E49:N49),(IF(COUNTA(E49:N49&gt;0),SUM(E49:N49)/COUNT(E49:N49),"св")),"Нет п/оц.")</f>
        <v>#DIV/0!</v>
      </c>
      <c r="BH49" s="55" t="e">
        <f t="shared" ref="BH49:BH77" si="38">IF(COUNTIF(O49:U49,"&gt;59")=COUNTA(O49:U49),(IF(COUNTA(O49:U49&gt;0),SUM(O49:U49)/COUNT(O49:U49),"св")),"Нет п/оц.")</f>
        <v>#DIV/0!</v>
      </c>
      <c r="BI49" s="95" t="e">
        <f t="shared" ref="BI49:BI77" si="39">IF(COUNTIF(V49:AB49,"&gt;59")=COUNTA(V49:AB49),(IF(COUNTA(V49:AB49&gt;0),SUM(V49:AB49)/COUNT(V49:AB49),"св")),"Нет п/оц.")</f>
        <v>#DIV/0!</v>
      </c>
      <c r="BJ49" s="95" t="e">
        <f t="shared" ref="BJ49:BJ77" si="40">IF(COUNTIF(AC49:AH49,"&gt;59")=COUNTA(AC49:AH49),(IF(COUNTA(AC49:AH49&gt;0),SUM(AC49:AH49)/COUNT(AC49:AH49),"св")),"Нет п/оц.")</f>
        <v>#DIV/0!</v>
      </c>
      <c r="BK49" s="95" t="e">
        <f t="shared" ref="BK49:BK77" si="41">IF(COUNTIF(AI49:AN49,"&gt;59")=COUNTA(AI49:AN49),(IF(COUNTA(AI49:AN49&gt;0),SUM(AI49:AN49)/COUNT(AI49:AN49),"св")),"Нет п/оц.")</f>
        <v>#DIV/0!</v>
      </c>
      <c r="BL49" s="95" t="e">
        <f t="shared" ref="BL49:BL77" si="42">IF(COUNTIF(BA49:BF49,"&gt;59")=COUNTA(BA49:BF49),(IF(COUNTA(BA49:BF49&gt;0),SUM(BA49:BF49)/COUNT(BA49:BF49),"св")),"Нет п/оц.")</f>
        <v>#DIV/0!</v>
      </c>
      <c r="BM49" s="95"/>
      <c r="BN49" s="95"/>
      <c r="BO49" s="27" t="str">
        <f t="shared" si="36"/>
        <v>св</v>
      </c>
      <c r="BP49" s="26">
        <f t="shared" ref="BP49:BP77" si="43">COUNTIF(E49:BF49,"&gt;=90")</f>
        <v>0</v>
      </c>
      <c r="BQ49" s="26">
        <f t="shared" ref="BQ49:BQ77" si="44">COUNTIFS(E49:BF49,"&gt;=74",E49:BF49,"&lt;90")</f>
        <v>0</v>
      </c>
      <c r="BR49" s="26">
        <f t="shared" ref="BR49:BR77" si="45">COUNTIFS(E49:BF49,"&gt;=60",E49:BF49,"&lt;74")</f>
        <v>0</v>
      </c>
      <c r="BS49" s="26">
        <f t="shared" si="0"/>
        <v>0</v>
      </c>
      <c r="BT49" s="27" t="e">
        <f t="shared" si="1"/>
        <v>#DIV/0!</v>
      </c>
      <c r="BU49" s="207"/>
      <c r="BV49" s="24">
        <f t="shared" si="35"/>
        <v>0</v>
      </c>
    </row>
    <row r="50" spans="1:74" s="74" customFormat="1" ht="18" hidden="1" x14ac:dyDescent="0.25">
      <c r="A50" s="89">
        <v>62</v>
      </c>
      <c r="B50" s="243"/>
      <c r="C50" s="68"/>
      <c r="D50" s="76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71"/>
      <c r="Q50" s="271"/>
      <c r="R50" s="271"/>
      <c r="S50" s="271"/>
      <c r="T50" s="262"/>
      <c r="U50" s="262"/>
      <c r="V50" s="262"/>
      <c r="W50" s="262"/>
      <c r="X50" s="262"/>
      <c r="Y50" s="271"/>
      <c r="Z50" s="262"/>
      <c r="AA50" s="262"/>
      <c r="AB50" s="262"/>
      <c r="AC50" s="263"/>
      <c r="AD50" s="245"/>
      <c r="AE50" s="245"/>
      <c r="AF50" s="219"/>
      <c r="AG50" s="219"/>
      <c r="AH50" s="245"/>
      <c r="AI50" s="261"/>
      <c r="AJ50" s="256"/>
      <c r="AK50" s="261"/>
      <c r="AL50" s="256"/>
      <c r="AM50" s="256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56"/>
      <c r="BB50" s="261"/>
      <c r="BC50" s="256"/>
      <c r="BD50" s="261"/>
      <c r="BE50" s="256"/>
      <c r="BF50" s="256"/>
      <c r="BG50" s="55" t="e">
        <f t="shared" si="37"/>
        <v>#DIV/0!</v>
      </c>
      <c r="BH50" s="55" t="e">
        <f t="shared" si="38"/>
        <v>#DIV/0!</v>
      </c>
      <c r="BI50" s="95" t="e">
        <f t="shared" si="39"/>
        <v>#DIV/0!</v>
      </c>
      <c r="BJ50" s="95" t="e">
        <f t="shared" si="40"/>
        <v>#DIV/0!</v>
      </c>
      <c r="BK50" s="95" t="e">
        <f t="shared" si="41"/>
        <v>#DIV/0!</v>
      </c>
      <c r="BL50" s="95" t="e">
        <f t="shared" si="42"/>
        <v>#DIV/0!</v>
      </c>
      <c r="BM50" s="95"/>
      <c r="BN50" s="95"/>
      <c r="BO50" s="27" t="str">
        <f t="shared" si="36"/>
        <v>св</v>
      </c>
      <c r="BP50" s="26">
        <f t="shared" si="43"/>
        <v>0</v>
      </c>
      <c r="BQ50" s="26">
        <f t="shared" si="44"/>
        <v>0</v>
      </c>
      <c r="BR50" s="26">
        <f t="shared" si="45"/>
        <v>0</v>
      </c>
      <c r="BS50" s="26">
        <f t="shared" si="0"/>
        <v>0</v>
      </c>
      <c r="BT50" s="27" t="e">
        <f t="shared" si="1"/>
        <v>#DIV/0!</v>
      </c>
      <c r="BU50" s="24"/>
      <c r="BV50" s="24">
        <f t="shared" si="35"/>
        <v>0</v>
      </c>
    </row>
    <row r="51" spans="1:74" s="74" customFormat="1" ht="18" hidden="1" x14ac:dyDescent="0.25">
      <c r="A51" s="89">
        <v>64</v>
      </c>
      <c r="B51" s="243"/>
      <c r="C51" s="68"/>
      <c r="D51" s="76"/>
      <c r="E51" s="271"/>
      <c r="F51" s="271"/>
      <c r="G51" s="271"/>
      <c r="H51" s="271"/>
      <c r="I51" s="271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71"/>
      <c r="Y51" s="271"/>
      <c r="Z51" s="262"/>
      <c r="AA51" s="262"/>
      <c r="AB51" s="262"/>
      <c r="AC51" s="263"/>
      <c r="AD51" s="245"/>
      <c r="AE51" s="219"/>
      <c r="AF51" s="219"/>
      <c r="AG51" s="219"/>
      <c r="AH51" s="245"/>
      <c r="AI51" s="256"/>
      <c r="AJ51" s="256"/>
      <c r="AK51" s="256"/>
      <c r="AL51" s="256"/>
      <c r="AM51" s="261"/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56"/>
      <c r="BC51" s="261"/>
      <c r="BD51" s="256"/>
      <c r="BE51" s="256"/>
      <c r="BF51" s="256"/>
      <c r="BG51" s="55" t="e">
        <f t="shared" si="37"/>
        <v>#DIV/0!</v>
      </c>
      <c r="BH51" s="55" t="e">
        <f t="shared" si="38"/>
        <v>#DIV/0!</v>
      </c>
      <c r="BI51" s="95" t="e">
        <f t="shared" si="39"/>
        <v>#DIV/0!</v>
      </c>
      <c r="BJ51" s="95" t="e">
        <f t="shared" si="40"/>
        <v>#DIV/0!</v>
      </c>
      <c r="BK51" s="95" t="e">
        <f t="shared" si="41"/>
        <v>#DIV/0!</v>
      </c>
      <c r="BL51" s="95" t="e">
        <f t="shared" si="42"/>
        <v>#DIV/0!</v>
      </c>
      <c r="BM51" s="95"/>
      <c r="BN51" s="95"/>
      <c r="BO51" s="27" t="str">
        <f t="shared" si="36"/>
        <v>св</v>
      </c>
      <c r="BP51" s="26">
        <f t="shared" si="43"/>
        <v>0</v>
      </c>
      <c r="BQ51" s="26">
        <f t="shared" si="44"/>
        <v>0</v>
      </c>
      <c r="BR51" s="26">
        <f t="shared" si="45"/>
        <v>0</v>
      </c>
      <c r="BS51" s="26">
        <f t="shared" si="0"/>
        <v>0</v>
      </c>
      <c r="BT51" s="27" t="e">
        <f t="shared" si="1"/>
        <v>#DIV/0!</v>
      </c>
      <c r="BV51" s="24">
        <f t="shared" si="35"/>
        <v>0</v>
      </c>
    </row>
    <row r="52" spans="1:74" s="24" customFormat="1" ht="18" hidden="1" x14ac:dyDescent="0.25">
      <c r="A52" s="89">
        <v>65</v>
      </c>
      <c r="B52" s="168"/>
      <c r="C52" s="68"/>
      <c r="D52" s="76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3"/>
      <c r="AD52" s="219"/>
      <c r="AE52" s="219"/>
      <c r="AF52" s="219"/>
      <c r="AG52" s="219"/>
      <c r="AH52" s="219"/>
      <c r="AI52" s="256"/>
      <c r="AJ52" s="256"/>
      <c r="AK52" s="261"/>
      <c r="AL52" s="261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55" t="e">
        <f t="shared" si="37"/>
        <v>#DIV/0!</v>
      </c>
      <c r="BH52" s="55" t="e">
        <f t="shared" si="38"/>
        <v>#DIV/0!</v>
      </c>
      <c r="BI52" s="95" t="e">
        <f t="shared" si="39"/>
        <v>#DIV/0!</v>
      </c>
      <c r="BJ52" s="95" t="e">
        <f t="shared" si="40"/>
        <v>#DIV/0!</v>
      </c>
      <c r="BK52" s="95" t="e">
        <f t="shared" si="41"/>
        <v>#DIV/0!</v>
      </c>
      <c r="BL52" s="95" t="e">
        <f t="shared" si="42"/>
        <v>#DIV/0!</v>
      </c>
      <c r="BM52" s="95"/>
      <c r="BN52" s="95"/>
      <c r="BO52" s="27" t="str">
        <f t="shared" si="36"/>
        <v>св</v>
      </c>
      <c r="BP52" s="26">
        <f t="shared" si="43"/>
        <v>0</v>
      </c>
      <c r="BQ52" s="26">
        <f t="shared" si="44"/>
        <v>0</v>
      </c>
      <c r="BR52" s="26">
        <f t="shared" si="45"/>
        <v>0</v>
      </c>
      <c r="BS52" s="26">
        <f t="shared" si="0"/>
        <v>0</v>
      </c>
      <c r="BT52" s="27" t="e">
        <f t="shared" si="1"/>
        <v>#DIV/0!</v>
      </c>
      <c r="BU52" s="74"/>
      <c r="BV52" s="24">
        <f t="shared" si="35"/>
        <v>0</v>
      </c>
    </row>
    <row r="53" spans="1:74" s="24" customFormat="1" ht="18" hidden="1" x14ac:dyDescent="0.25">
      <c r="A53" s="89">
        <v>66</v>
      </c>
      <c r="B53" s="168"/>
      <c r="C53" s="68"/>
      <c r="D53" s="76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263"/>
      <c r="AD53" s="219"/>
      <c r="AE53" s="219"/>
      <c r="AF53" s="219"/>
      <c r="AG53" s="219"/>
      <c r="AH53" s="219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55" t="e">
        <f t="shared" si="37"/>
        <v>#DIV/0!</v>
      </c>
      <c r="BH53" s="55" t="e">
        <f t="shared" si="38"/>
        <v>#DIV/0!</v>
      </c>
      <c r="BI53" s="95" t="e">
        <f t="shared" si="39"/>
        <v>#DIV/0!</v>
      </c>
      <c r="BJ53" s="95" t="e">
        <f t="shared" si="40"/>
        <v>#DIV/0!</v>
      </c>
      <c r="BK53" s="95" t="e">
        <f t="shared" si="41"/>
        <v>#DIV/0!</v>
      </c>
      <c r="BL53" s="95" t="e">
        <f t="shared" si="42"/>
        <v>#DIV/0!</v>
      </c>
      <c r="BM53" s="95"/>
      <c r="BN53" s="95"/>
      <c r="BO53" s="27" t="str">
        <f t="shared" si="36"/>
        <v>св</v>
      </c>
      <c r="BP53" s="26">
        <f t="shared" si="43"/>
        <v>0</v>
      </c>
      <c r="BQ53" s="26">
        <f t="shared" si="44"/>
        <v>0</v>
      </c>
      <c r="BR53" s="26">
        <f t="shared" si="45"/>
        <v>0</v>
      </c>
      <c r="BS53" s="26">
        <f t="shared" si="0"/>
        <v>0</v>
      </c>
      <c r="BT53" s="27" t="e">
        <f t="shared" si="1"/>
        <v>#DIV/0!</v>
      </c>
      <c r="BV53" s="24">
        <f t="shared" si="35"/>
        <v>0</v>
      </c>
    </row>
    <row r="54" spans="1:74" s="5" customFormat="1" ht="18" hidden="1" x14ac:dyDescent="0.25">
      <c r="A54" s="6"/>
      <c r="B54" s="168"/>
      <c r="C54" s="68"/>
      <c r="D54" s="76"/>
      <c r="E54" s="271"/>
      <c r="F54" s="271"/>
      <c r="G54" s="271"/>
      <c r="H54" s="271"/>
      <c r="I54" s="271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71"/>
      <c r="Y54" s="271"/>
      <c r="Z54" s="262"/>
      <c r="AA54" s="262"/>
      <c r="AB54" s="262"/>
      <c r="AC54" s="263"/>
      <c r="AD54" s="245"/>
      <c r="AE54" s="219"/>
      <c r="AF54" s="219"/>
      <c r="AG54" s="219"/>
      <c r="AH54" s="245"/>
      <c r="AI54" s="256"/>
      <c r="AJ54" s="256"/>
      <c r="AK54" s="256"/>
      <c r="AL54" s="256"/>
      <c r="AM54" s="261"/>
      <c r="AN54" s="261"/>
      <c r="AO54" s="261"/>
      <c r="AP54" s="261"/>
      <c r="AQ54" s="261"/>
      <c r="AR54" s="261"/>
      <c r="AS54" s="261"/>
      <c r="AT54" s="261"/>
      <c r="AU54" s="261"/>
      <c r="AV54" s="261"/>
      <c r="AW54" s="261"/>
      <c r="AX54" s="261"/>
      <c r="AY54" s="261"/>
      <c r="AZ54" s="261"/>
      <c r="BA54" s="261"/>
      <c r="BB54" s="256"/>
      <c r="BC54" s="261"/>
      <c r="BD54" s="256"/>
      <c r="BE54" s="256"/>
      <c r="BF54" s="256"/>
      <c r="BG54" s="55" t="e">
        <f t="shared" si="37"/>
        <v>#DIV/0!</v>
      </c>
      <c r="BH54" s="55" t="e">
        <f t="shared" si="38"/>
        <v>#DIV/0!</v>
      </c>
      <c r="BI54" s="95" t="e">
        <f t="shared" si="39"/>
        <v>#DIV/0!</v>
      </c>
      <c r="BJ54" s="95" t="e">
        <f t="shared" si="40"/>
        <v>#DIV/0!</v>
      </c>
      <c r="BK54" s="95" t="e">
        <f t="shared" si="41"/>
        <v>#DIV/0!</v>
      </c>
      <c r="BL54" s="95" t="e">
        <f t="shared" si="42"/>
        <v>#DIV/0!</v>
      </c>
      <c r="BM54" s="95"/>
      <c r="BN54" s="95"/>
      <c r="BO54" s="27" t="str">
        <f t="shared" si="36"/>
        <v>св</v>
      </c>
      <c r="BP54" s="26">
        <f t="shared" si="43"/>
        <v>0</v>
      </c>
      <c r="BQ54" s="26">
        <f t="shared" si="44"/>
        <v>0</v>
      </c>
      <c r="BR54" s="26">
        <f t="shared" si="45"/>
        <v>0</v>
      </c>
      <c r="BS54" s="26">
        <f t="shared" si="0"/>
        <v>0</v>
      </c>
      <c r="BT54" s="27" t="e">
        <f t="shared" si="1"/>
        <v>#DIV/0!</v>
      </c>
      <c r="BU54" s="24"/>
      <c r="BV54" s="24">
        <f t="shared" si="35"/>
        <v>0</v>
      </c>
    </row>
    <row r="55" spans="1:74" s="5" customFormat="1" ht="18" hidden="1" x14ac:dyDescent="0.25">
      <c r="A55" s="6"/>
      <c r="B55" s="168"/>
      <c r="C55" s="68"/>
      <c r="D55" s="76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3"/>
      <c r="AD55" s="219"/>
      <c r="AE55" s="219"/>
      <c r="AF55" s="219"/>
      <c r="AG55" s="219"/>
      <c r="AH55" s="219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55" t="e">
        <f t="shared" si="37"/>
        <v>#DIV/0!</v>
      </c>
      <c r="BH55" s="55" t="e">
        <f t="shared" si="38"/>
        <v>#DIV/0!</v>
      </c>
      <c r="BI55" s="95" t="e">
        <f t="shared" si="39"/>
        <v>#DIV/0!</v>
      </c>
      <c r="BJ55" s="95" t="e">
        <f t="shared" si="40"/>
        <v>#DIV/0!</v>
      </c>
      <c r="BK55" s="95" t="e">
        <f t="shared" si="41"/>
        <v>#DIV/0!</v>
      </c>
      <c r="BL55" s="95" t="e">
        <f t="shared" si="42"/>
        <v>#DIV/0!</v>
      </c>
      <c r="BM55" s="95"/>
      <c r="BN55" s="95"/>
      <c r="BO55" s="27" t="str">
        <f t="shared" si="36"/>
        <v>св</v>
      </c>
      <c r="BP55" s="26">
        <f t="shared" si="43"/>
        <v>0</v>
      </c>
      <c r="BQ55" s="26">
        <f t="shared" si="44"/>
        <v>0</v>
      </c>
      <c r="BR55" s="26">
        <f t="shared" si="45"/>
        <v>0</v>
      </c>
      <c r="BS55" s="26">
        <f t="shared" si="0"/>
        <v>0</v>
      </c>
      <c r="BT55" s="27" t="e">
        <f t="shared" si="1"/>
        <v>#DIV/0!</v>
      </c>
      <c r="BU55" s="24"/>
      <c r="BV55" s="24">
        <f t="shared" si="35"/>
        <v>0</v>
      </c>
    </row>
    <row r="56" spans="1:74" s="5" customFormat="1" ht="18" hidden="1" x14ac:dyDescent="0.25">
      <c r="A56" s="6"/>
      <c r="B56" s="168"/>
      <c r="C56" s="68"/>
      <c r="D56" s="76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  <c r="AC56" s="263"/>
      <c r="AD56" s="219"/>
      <c r="AE56" s="219"/>
      <c r="AF56" s="219"/>
      <c r="AG56" s="219"/>
      <c r="AH56" s="219"/>
      <c r="AI56" s="256"/>
      <c r="AJ56" s="256"/>
      <c r="AK56" s="261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55" t="e">
        <f t="shared" si="37"/>
        <v>#DIV/0!</v>
      </c>
      <c r="BH56" s="55" t="e">
        <f t="shared" si="38"/>
        <v>#DIV/0!</v>
      </c>
      <c r="BI56" s="95" t="e">
        <f t="shared" si="39"/>
        <v>#DIV/0!</v>
      </c>
      <c r="BJ56" s="95" t="e">
        <f t="shared" si="40"/>
        <v>#DIV/0!</v>
      </c>
      <c r="BK56" s="95" t="e">
        <f t="shared" si="41"/>
        <v>#DIV/0!</v>
      </c>
      <c r="BL56" s="95" t="e">
        <f t="shared" si="42"/>
        <v>#DIV/0!</v>
      </c>
      <c r="BM56" s="95"/>
      <c r="BN56" s="95"/>
      <c r="BO56" s="27" t="str">
        <f t="shared" si="36"/>
        <v>св</v>
      </c>
      <c r="BP56" s="26">
        <f t="shared" si="43"/>
        <v>0</v>
      </c>
      <c r="BQ56" s="26">
        <f t="shared" si="44"/>
        <v>0</v>
      </c>
      <c r="BR56" s="26">
        <f t="shared" si="45"/>
        <v>0</v>
      </c>
      <c r="BS56" s="26">
        <f t="shared" si="0"/>
        <v>0</v>
      </c>
      <c r="BT56" s="27" t="e">
        <f t="shared" si="1"/>
        <v>#DIV/0!</v>
      </c>
      <c r="BU56" s="24"/>
      <c r="BV56" s="24">
        <f t="shared" si="35"/>
        <v>0</v>
      </c>
    </row>
    <row r="57" spans="1:74" s="70" customFormat="1" ht="18" hidden="1" x14ac:dyDescent="0.25">
      <c r="A57" s="75"/>
      <c r="B57" s="243"/>
      <c r="C57" s="68"/>
      <c r="D57" s="76"/>
      <c r="E57" s="271"/>
      <c r="F57" s="271"/>
      <c r="G57" s="271"/>
      <c r="H57" s="271"/>
      <c r="I57" s="271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71"/>
      <c r="Y57" s="271"/>
      <c r="Z57" s="262"/>
      <c r="AA57" s="262"/>
      <c r="AB57" s="262"/>
      <c r="AC57" s="263"/>
      <c r="AD57" s="245"/>
      <c r="AE57" s="219"/>
      <c r="AF57" s="219"/>
      <c r="AG57" s="219"/>
      <c r="AH57" s="245"/>
      <c r="AI57" s="256"/>
      <c r="AJ57" s="256"/>
      <c r="AK57" s="256"/>
      <c r="AL57" s="256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1"/>
      <c r="AX57" s="261"/>
      <c r="AY57" s="261"/>
      <c r="AZ57" s="261"/>
      <c r="BA57" s="261"/>
      <c r="BB57" s="256"/>
      <c r="BC57" s="261"/>
      <c r="BD57" s="256"/>
      <c r="BE57" s="256"/>
      <c r="BF57" s="256"/>
      <c r="BG57" s="55" t="e">
        <f t="shared" si="37"/>
        <v>#DIV/0!</v>
      </c>
      <c r="BH57" s="55" t="e">
        <f t="shared" si="38"/>
        <v>#DIV/0!</v>
      </c>
      <c r="BI57" s="95" t="e">
        <f t="shared" si="39"/>
        <v>#DIV/0!</v>
      </c>
      <c r="BJ57" s="95" t="e">
        <f t="shared" si="40"/>
        <v>#DIV/0!</v>
      </c>
      <c r="BK57" s="95" t="e">
        <f t="shared" si="41"/>
        <v>#DIV/0!</v>
      </c>
      <c r="BL57" s="95" t="e">
        <f t="shared" si="42"/>
        <v>#DIV/0!</v>
      </c>
      <c r="BM57" s="95"/>
      <c r="BN57" s="95"/>
      <c r="BO57" s="27" t="str">
        <f t="shared" si="36"/>
        <v>св</v>
      </c>
      <c r="BP57" s="26">
        <f t="shared" si="43"/>
        <v>0</v>
      </c>
      <c r="BQ57" s="26">
        <f t="shared" si="44"/>
        <v>0</v>
      </c>
      <c r="BR57" s="26">
        <f t="shared" si="45"/>
        <v>0</v>
      </c>
      <c r="BS57" s="26">
        <f t="shared" si="0"/>
        <v>0</v>
      </c>
      <c r="BT57" s="27" t="e">
        <f t="shared" si="1"/>
        <v>#DIV/0!</v>
      </c>
      <c r="BU57" s="24"/>
      <c r="BV57" s="24">
        <f t="shared" si="35"/>
        <v>0</v>
      </c>
    </row>
    <row r="58" spans="1:74" s="70" customFormat="1" ht="18" hidden="1" x14ac:dyDescent="0.25">
      <c r="A58" s="75"/>
      <c r="B58" s="168"/>
      <c r="C58" s="68"/>
      <c r="D58" s="76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  <c r="AC58" s="263"/>
      <c r="AD58" s="219"/>
      <c r="AE58" s="219"/>
      <c r="AF58" s="219"/>
      <c r="AG58" s="245"/>
      <c r="AH58" s="219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6"/>
      <c r="BB58" s="256"/>
      <c r="BC58" s="256"/>
      <c r="BD58" s="256"/>
      <c r="BE58" s="256"/>
      <c r="BF58" s="256"/>
      <c r="BG58" s="55" t="e">
        <f t="shared" si="37"/>
        <v>#DIV/0!</v>
      </c>
      <c r="BH58" s="55" t="e">
        <f t="shared" si="38"/>
        <v>#DIV/0!</v>
      </c>
      <c r="BI58" s="95" t="e">
        <f t="shared" si="39"/>
        <v>#DIV/0!</v>
      </c>
      <c r="BJ58" s="95" t="e">
        <f t="shared" si="40"/>
        <v>#DIV/0!</v>
      </c>
      <c r="BK58" s="95" t="e">
        <f t="shared" si="41"/>
        <v>#DIV/0!</v>
      </c>
      <c r="BL58" s="95" t="e">
        <f t="shared" si="42"/>
        <v>#DIV/0!</v>
      </c>
      <c r="BM58" s="95"/>
      <c r="BN58" s="95"/>
      <c r="BO58" s="27" t="str">
        <f t="shared" si="36"/>
        <v>св</v>
      </c>
      <c r="BP58" s="26">
        <f t="shared" si="43"/>
        <v>0</v>
      </c>
      <c r="BQ58" s="26">
        <f t="shared" si="44"/>
        <v>0</v>
      </c>
      <c r="BR58" s="26">
        <f t="shared" si="45"/>
        <v>0</v>
      </c>
      <c r="BS58" s="26">
        <f t="shared" si="0"/>
        <v>0</v>
      </c>
      <c r="BT58" s="27" t="e">
        <f t="shared" si="1"/>
        <v>#DIV/0!</v>
      </c>
      <c r="BU58" s="24"/>
      <c r="BV58" s="24">
        <f t="shared" si="35"/>
        <v>0</v>
      </c>
    </row>
    <row r="59" spans="1:74" ht="18" hidden="1" x14ac:dyDescent="0.25">
      <c r="B59" s="168"/>
      <c r="C59" s="68"/>
      <c r="D59" s="76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  <c r="AC59" s="263"/>
      <c r="AD59" s="219"/>
      <c r="AE59" s="219"/>
      <c r="AF59" s="219"/>
      <c r="AG59" s="219"/>
      <c r="AH59" s="219"/>
      <c r="AI59" s="256"/>
      <c r="AJ59" s="256"/>
      <c r="AK59" s="256"/>
      <c r="AL59" s="256"/>
      <c r="AM59" s="256"/>
      <c r="AN59" s="256"/>
      <c r="AO59" s="256"/>
      <c r="AP59" s="256"/>
      <c r="AQ59" s="256"/>
      <c r="AR59" s="256"/>
      <c r="AS59" s="256"/>
      <c r="AT59" s="256"/>
      <c r="AU59" s="256"/>
      <c r="AV59" s="256"/>
      <c r="AW59" s="256"/>
      <c r="AX59" s="256"/>
      <c r="AY59" s="256"/>
      <c r="AZ59" s="256"/>
      <c r="BA59" s="256"/>
      <c r="BB59" s="256"/>
      <c r="BC59" s="256"/>
      <c r="BD59" s="256"/>
      <c r="BE59" s="256"/>
      <c r="BF59" s="256"/>
      <c r="BG59" s="55" t="e">
        <f t="shared" si="37"/>
        <v>#DIV/0!</v>
      </c>
      <c r="BH59" s="55" t="e">
        <f t="shared" si="38"/>
        <v>#DIV/0!</v>
      </c>
      <c r="BI59" s="95" t="e">
        <f t="shared" si="39"/>
        <v>#DIV/0!</v>
      </c>
      <c r="BJ59" s="95" t="e">
        <f t="shared" si="40"/>
        <v>#DIV/0!</v>
      </c>
      <c r="BK59" s="95" t="e">
        <f t="shared" si="41"/>
        <v>#DIV/0!</v>
      </c>
      <c r="BL59" s="95" t="e">
        <f t="shared" si="42"/>
        <v>#DIV/0!</v>
      </c>
      <c r="BM59" s="95"/>
      <c r="BN59" s="95"/>
      <c r="BO59" s="27" t="str">
        <f t="shared" si="36"/>
        <v>св</v>
      </c>
      <c r="BP59" s="26">
        <f t="shared" si="43"/>
        <v>0</v>
      </c>
      <c r="BQ59" s="26">
        <f t="shared" si="44"/>
        <v>0</v>
      </c>
      <c r="BR59" s="26">
        <f t="shared" si="45"/>
        <v>0</v>
      </c>
      <c r="BS59" s="26">
        <f t="shared" si="0"/>
        <v>0</v>
      </c>
      <c r="BT59" s="27" t="e">
        <f t="shared" si="1"/>
        <v>#DIV/0!</v>
      </c>
      <c r="BU59" s="24"/>
      <c r="BV59" s="24">
        <f t="shared" si="35"/>
        <v>0</v>
      </c>
    </row>
    <row r="60" spans="1:74" ht="18" hidden="1" x14ac:dyDescent="0.25">
      <c r="B60" s="168"/>
      <c r="C60" s="68"/>
      <c r="D60" s="76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3"/>
      <c r="AD60" s="219"/>
      <c r="AE60" s="219"/>
      <c r="AF60" s="219"/>
      <c r="AG60" s="219"/>
      <c r="AH60" s="219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  <c r="BF60" s="256"/>
      <c r="BG60" s="55" t="e">
        <f t="shared" si="37"/>
        <v>#DIV/0!</v>
      </c>
      <c r="BH60" s="55" t="e">
        <f t="shared" si="38"/>
        <v>#DIV/0!</v>
      </c>
      <c r="BI60" s="95" t="e">
        <f t="shared" si="39"/>
        <v>#DIV/0!</v>
      </c>
      <c r="BJ60" s="95" t="e">
        <f t="shared" si="40"/>
        <v>#DIV/0!</v>
      </c>
      <c r="BK60" s="95" t="e">
        <f t="shared" si="41"/>
        <v>#DIV/0!</v>
      </c>
      <c r="BL60" s="95" t="e">
        <f t="shared" si="42"/>
        <v>#DIV/0!</v>
      </c>
      <c r="BM60" s="95"/>
      <c r="BN60" s="95"/>
      <c r="BO60" s="27" t="str">
        <f t="shared" si="36"/>
        <v>св</v>
      </c>
      <c r="BP60" s="26">
        <f t="shared" si="43"/>
        <v>0</v>
      </c>
      <c r="BQ60" s="26">
        <f t="shared" si="44"/>
        <v>0</v>
      </c>
      <c r="BR60" s="26">
        <f t="shared" si="45"/>
        <v>0</v>
      </c>
      <c r="BS60" s="26">
        <f t="shared" si="0"/>
        <v>0</v>
      </c>
      <c r="BT60" s="27" t="e">
        <f t="shared" si="1"/>
        <v>#DIV/0!</v>
      </c>
      <c r="BU60" s="24"/>
      <c r="BV60" s="24">
        <f t="shared" si="35"/>
        <v>0</v>
      </c>
    </row>
    <row r="61" spans="1:74" ht="18" hidden="1" x14ac:dyDescent="0.25">
      <c r="B61" s="243"/>
      <c r="C61" s="68"/>
      <c r="D61" s="76"/>
      <c r="E61" s="271"/>
      <c r="F61" s="271"/>
      <c r="G61" s="271"/>
      <c r="H61" s="271"/>
      <c r="I61" s="271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71"/>
      <c r="Y61" s="271"/>
      <c r="Z61" s="262"/>
      <c r="AA61" s="262"/>
      <c r="AB61" s="262"/>
      <c r="AC61" s="263"/>
      <c r="AD61" s="245"/>
      <c r="AE61" s="219"/>
      <c r="AF61" s="219"/>
      <c r="AG61" s="219"/>
      <c r="AH61" s="245"/>
      <c r="AI61" s="256"/>
      <c r="AJ61" s="256"/>
      <c r="AK61" s="256"/>
      <c r="AL61" s="256"/>
      <c r="AM61" s="261"/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261"/>
      <c r="AY61" s="261"/>
      <c r="AZ61" s="261"/>
      <c r="BA61" s="261"/>
      <c r="BB61" s="256"/>
      <c r="BC61" s="261"/>
      <c r="BD61" s="256"/>
      <c r="BE61" s="256"/>
      <c r="BF61" s="256"/>
      <c r="BG61" s="55" t="e">
        <f t="shared" si="37"/>
        <v>#DIV/0!</v>
      </c>
      <c r="BH61" s="55" t="e">
        <f t="shared" si="38"/>
        <v>#DIV/0!</v>
      </c>
      <c r="BI61" s="95" t="e">
        <f t="shared" si="39"/>
        <v>#DIV/0!</v>
      </c>
      <c r="BJ61" s="95" t="e">
        <f t="shared" si="40"/>
        <v>#DIV/0!</v>
      </c>
      <c r="BK61" s="95" t="e">
        <f t="shared" si="41"/>
        <v>#DIV/0!</v>
      </c>
      <c r="BL61" s="95" t="e">
        <f t="shared" si="42"/>
        <v>#DIV/0!</v>
      </c>
      <c r="BM61" s="95"/>
      <c r="BN61" s="95"/>
      <c r="BO61" s="27" t="str">
        <f t="shared" si="36"/>
        <v>св</v>
      </c>
      <c r="BP61" s="26">
        <f t="shared" si="43"/>
        <v>0</v>
      </c>
      <c r="BQ61" s="26">
        <f t="shared" si="44"/>
        <v>0</v>
      </c>
      <c r="BR61" s="26">
        <f t="shared" si="45"/>
        <v>0</v>
      </c>
      <c r="BS61" s="26">
        <f t="shared" ref="BS61:BS77" si="46">BR61+BQ61+BP61</f>
        <v>0</v>
      </c>
      <c r="BT61" s="27" t="e">
        <f t="shared" ref="BT61:BT77" si="47">BP61/BS61*100</f>
        <v>#DIV/0!</v>
      </c>
      <c r="BU61" s="24"/>
      <c r="BV61" s="24">
        <f t="shared" si="35"/>
        <v>0</v>
      </c>
    </row>
    <row r="62" spans="1:74" ht="18" hidden="1" x14ac:dyDescent="0.25">
      <c r="B62" s="243"/>
      <c r="C62" s="68"/>
      <c r="D62" s="76"/>
      <c r="E62" s="271"/>
      <c r="F62" s="271"/>
      <c r="G62" s="271"/>
      <c r="H62" s="271"/>
      <c r="I62" s="271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  <c r="U62" s="262"/>
      <c r="V62" s="262"/>
      <c r="W62" s="262"/>
      <c r="X62" s="271"/>
      <c r="Y62" s="271"/>
      <c r="Z62" s="262"/>
      <c r="AA62" s="262"/>
      <c r="AB62" s="262"/>
      <c r="AC62" s="263"/>
      <c r="AD62" s="245"/>
      <c r="AE62" s="219"/>
      <c r="AF62" s="219"/>
      <c r="AG62" s="219"/>
      <c r="AH62" s="245"/>
      <c r="AI62" s="256"/>
      <c r="AJ62" s="256"/>
      <c r="AK62" s="256"/>
      <c r="AL62" s="256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61"/>
      <c r="BA62" s="261"/>
      <c r="BB62" s="256"/>
      <c r="BC62" s="261"/>
      <c r="BD62" s="256"/>
      <c r="BE62" s="256"/>
      <c r="BF62" s="256"/>
      <c r="BG62" s="55" t="e">
        <f t="shared" si="37"/>
        <v>#DIV/0!</v>
      </c>
      <c r="BH62" s="55" t="e">
        <f t="shared" si="38"/>
        <v>#DIV/0!</v>
      </c>
      <c r="BI62" s="95" t="e">
        <f t="shared" si="39"/>
        <v>#DIV/0!</v>
      </c>
      <c r="BJ62" s="95" t="e">
        <f t="shared" si="40"/>
        <v>#DIV/0!</v>
      </c>
      <c r="BK62" s="95" t="e">
        <f t="shared" si="41"/>
        <v>#DIV/0!</v>
      </c>
      <c r="BL62" s="95" t="e">
        <f t="shared" si="42"/>
        <v>#DIV/0!</v>
      </c>
      <c r="BM62" s="95"/>
      <c r="BN62" s="95"/>
      <c r="BO62" s="27" t="str">
        <f t="shared" si="36"/>
        <v>св</v>
      </c>
      <c r="BP62" s="26">
        <f t="shared" si="43"/>
        <v>0</v>
      </c>
      <c r="BQ62" s="26">
        <f t="shared" si="44"/>
        <v>0</v>
      </c>
      <c r="BR62" s="26">
        <f t="shared" si="45"/>
        <v>0</v>
      </c>
      <c r="BS62" s="26">
        <f t="shared" si="46"/>
        <v>0</v>
      </c>
      <c r="BT62" s="27" t="e">
        <f t="shared" si="47"/>
        <v>#DIV/0!</v>
      </c>
      <c r="BU62" s="24"/>
      <c r="BV62" s="24">
        <f t="shared" si="35"/>
        <v>0</v>
      </c>
    </row>
    <row r="63" spans="1:74" ht="18" hidden="1" x14ac:dyDescent="0.25">
      <c r="B63" s="243"/>
      <c r="C63" s="68"/>
      <c r="D63" s="76"/>
      <c r="E63" s="271"/>
      <c r="F63" s="271"/>
      <c r="G63" s="271"/>
      <c r="H63" s="271"/>
      <c r="I63" s="271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71"/>
      <c r="Y63" s="271"/>
      <c r="Z63" s="262"/>
      <c r="AA63" s="262"/>
      <c r="AB63" s="262"/>
      <c r="AC63" s="263"/>
      <c r="AD63" s="245"/>
      <c r="AE63" s="219"/>
      <c r="AF63" s="219"/>
      <c r="AG63" s="219"/>
      <c r="AH63" s="245"/>
      <c r="AI63" s="256"/>
      <c r="AJ63" s="256"/>
      <c r="AK63" s="256"/>
      <c r="AL63" s="256"/>
      <c r="AM63" s="261"/>
      <c r="AN63" s="261"/>
      <c r="AO63" s="261"/>
      <c r="AP63" s="261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  <c r="BB63" s="256"/>
      <c r="BC63" s="261"/>
      <c r="BD63" s="256"/>
      <c r="BE63" s="256"/>
      <c r="BF63" s="256"/>
      <c r="BG63" s="55" t="e">
        <f t="shared" si="37"/>
        <v>#DIV/0!</v>
      </c>
      <c r="BH63" s="55" t="e">
        <f t="shared" si="38"/>
        <v>#DIV/0!</v>
      </c>
      <c r="BI63" s="95" t="e">
        <f t="shared" si="39"/>
        <v>#DIV/0!</v>
      </c>
      <c r="BJ63" s="95" t="e">
        <f t="shared" si="40"/>
        <v>#DIV/0!</v>
      </c>
      <c r="BK63" s="95" t="e">
        <f t="shared" si="41"/>
        <v>#DIV/0!</v>
      </c>
      <c r="BL63" s="95" t="e">
        <f t="shared" si="42"/>
        <v>#DIV/0!</v>
      </c>
      <c r="BM63" s="95"/>
      <c r="BN63" s="95"/>
      <c r="BO63" s="27" t="str">
        <f t="shared" si="36"/>
        <v>св</v>
      </c>
      <c r="BP63" s="26">
        <f t="shared" si="43"/>
        <v>0</v>
      </c>
      <c r="BQ63" s="26">
        <f t="shared" si="44"/>
        <v>0</v>
      </c>
      <c r="BR63" s="26">
        <f t="shared" si="45"/>
        <v>0</v>
      </c>
      <c r="BS63" s="26">
        <f t="shared" si="46"/>
        <v>0</v>
      </c>
      <c r="BT63" s="27" t="e">
        <f t="shared" si="47"/>
        <v>#DIV/0!</v>
      </c>
      <c r="BU63" s="24"/>
      <c r="BV63" s="24">
        <f t="shared" si="35"/>
        <v>0</v>
      </c>
    </row>
    <row r="64" spans="1:74" ht="18" hidden="1" x14ac:dyDescent="0.25">
      <c r="B64" s="243"/>
      <c r="C64" s="68"/>
      <c r="D64" s="76"/>
      <c r="E64" s="271"/>
      <c r="F64" s="271"/>
      <c r="G64" s="271"/>
      <c r="H64" s="271"/>
      <c r="I64" s="271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  <c r="W64" s="262"/>
      <c r="X64" s="271"/>
      <c r="Y64" s="271"/>
      <c r="Z64" s="262"/>
      <c r="AA64" s="262"/>
      <c r="AB64" s="262"/>
      <c r="AC64" s="263"/>
      <c r="AD64" s="245"/>
      <c r="AE64" s="219"/>
      <c r="AF64" s="219"/>
      <c r="AG64" s="219"/>
      <c r="AH64" s="245"/>
      <c r="AI64" s="256"/>
      <c r="AJ64" s="256"/>
      <c r="AK64" s="256"/>
      <c r="AL64" s="256"/>
      <c r="AM64" s="261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  <c r="BB64" s="256"/>
      <c r="BC64" s="261"/>
      <c r="BD64" s="256"/>
      <c r="BE64" s="256"/>
      <c r="BF64" s="256"/>
      <c r="BG64" s="55" t="e">
        <f t="shared" si="37"/>
        <v>#DIV/0!</v>
      </c>
      <c r="BH64" s="55" t="e">
        <f t="shared" si="38"/>
        <v>#DIV/0!</v>
      </c>
      <c r="BI64" s="95" t="e">
        <f t="shared" si="39"/>
        <v>#DIV/0!</v>
      </c>
      <c r="BJ64" s="95" t="e">
        <f t="shared" si="40"/>
        <v>#DIV/0!</v>
      </c>
      <c r="BK64" s="95" t="e">
        <f t="shared" si="41"/>
        <v>#DIV/0!</v>
      </c>
      <c r="BL64" s="95" t="e">
        <f t="shared" si="42"/>
        <v>#DIV/0!</v>
      </c>
      <c r="BM64" s="95"/>
      <c r="BN64" s="95"/>
      <c r="BO64" s="27" t="str">
        <f t="shared" si="36"/>
        <v>св</v>
      </c>
      <c r="BP64" s="26">
        <f t="shared" si="43"/>
        <v>0</v>
      </c>
      <c r="BQ64" s="26">
        <f t="shared" si="44"/>
        <v>0</v>
      </c>
      <c r="BR64" s="26">
        <f t="shared" si="45"/>
        <v>0</v>
      </c>
      <c r="BS64" s="26">
        <f t="shared" si="46"/>
        <v>0</v>
      </c>
      <c r="BT64" s="27" t="e">
        <f t="shared" si="47"/>
        <v>#DIV/0!</v>
      </c>
      <c r="BU64" s="24"/>
      <c r="BV64" s="24">
        <f t="shared" si="35"/>
        <v>0</v>
      </c>
    </row>
    <row r="65" spans="2:74" ht="18" hidden="1" x14ac:dyDescent="0.25">
      <c r="B65" s="243"/>
      <c r="C65" s="68"/>
      <c r="D65" s="76"/>
      <c r="E65" s="271"/>
      <c r="F65" s="271"/>
      <c r="G65" s="271"/>
      <c r="H65" s="271"/>
      <c r="I65" s="271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71"/>
      <c r="Y65" s="271"/>
      <c r="Z65" s="262"/>
      <c r="AA65" s="262"/>
      <c r="AB65" s="262"/>
      <c r="AC65" s="263"/>
      <c r="AD65" s="245"/>
      <c r="AE65" s="219"/>
      <c r="AF65" s="219"/>
      <c r="AG65" s="219"/>
      <c r="AH65" s="245"/>
      <c r="AI65" s="256"/>
      <c r="AJ65" s="256"/>
      <c r="AK65" s="256"/>
      <c r="AL65" s="256"/>
      <c r="AM65" s="261"/>
      <c r="AN65" s="261"/>
      <c r="AO65" s="261"/>
      <c r="AP65" s="261"/>
      <c r="AQ65" s="261"/>
      <c r="AR65" s="261"/>
      <c r="AS65" s="261"/>
      <c r="AT65" s="261"/>
      <c r="AU65" s="261"/>
      <c r="AV65" s="261"/>
      <c r="AW65" s="261"/>
      <c r="AX65" s="261"/>
      <c r="AY65" s="261"/>
      <c r="AZ65" s="261"/>
      <c r="BA65" s="261"/>
      <c r="BB65" s="256"/>
      <c r="BC65" s="261"/>
      <c r="BD65" s="256"/>
      <c r="BE65" s="256"/>
      <c r="BF65" s="256"/>
      <c r="BG65" s="55" t="e">
        <f t="shared" si="37"/>
        <v>#DIV/0!</v>
      </c>
      <c r="BH65" s="55" t="e">
        <f t="shared" si="38"/>
        <v>#DIV/0!</v>
      </c>
      <c r="BI65" s="95" t="e">
        <f t="shared" si="39"/>
        <v>#DIV/0!</v>
      </c>
      <c r="BJ65" s="95" t="e">
        <f t="shared" si="40"/>
        <v>#DIV/0!</v>
      </c>
      <c r="BK65" s="95" t="e">
        <f t="shared" si="41"/>
        <v>#DIV/0!</v>
      </c>
      <c r="BL65" s="95" t="e">
        <f t="shared" si="42"/>
        <v>#DIV/0!</v>
      </c>
      <c r="BM65" s="95"/>
      <c r="BN65" s="95"/>
      <c r="BO65" s="27" t="str">
        <f t="shared" si="36"/>
        <v>св</v>
      </c>
      <c r="BP65" s="26">
        <f t="shared" si="43"/>
        <v>0</v>
      </c>
      <c r="BQ65" s="26">
        <f t="shared" si="44"/>
        <v>0</v>
      </c>
      <c r="BR65" s="26">
        <f t="shared" si="45"/>
        <v>0</v>
      </c>
      <c r="BS65" s="26">
        <f t="shared" si="46"/>
        <v>0</v>
      </c>
      <c r="BT65" s="27" t="e">
        <f t="shared" si="47"/>
        <v>#DIV/0!</v>
      </c>
      <c r="BU65" s="24"/>
      <c r="BV65" s="24">
        <f t="shared" si="35"/>
        <v>0</v>
      </c>
    </row>
    <row r="66" spans="2:74" ht="18" hidden="1" x14ac:dyDescent="0.25">
      <c r="B66" s="243"/>
      <c r="C66" s="68"/>
      <c r="D66" s="76"/>
      <c r="E66" s="271"/>
      <c r="F66" s="271"/>
      <c r="G66" s="271"/>
      <c r="H66" s="271"/>
      <c r="I66" s="271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71"/>
      <c r="Y66" s="271"/>
      <c r="Z66" s="262"/>
      <c r="AA66" s="262"/>
      <c r="AB66" s="262"/>
      <c r="AC66" s="263"/>
      <c r="AD66" s="245"/>
      <c r="AE66" s="219"/>
      <c r="AF66" s="219"/>
      <c r="AG66" s="219"/>
      <c r="AH66" s="245"/>
      <c r="AI66" s="256"/>
      <c r="AJ66" s="256"/>
      <c r="AK66" s="256"/>
      <c r="AL66" s="256"/>
      <c r="AM66" s="261"/>
      <c r="AN66" s="261"/>
      <c r="AO66" s="261"/>
      <c r="AP66" s="261"/>
      <c r="AQ66" s="261"/>
      <c r="AR66" s="261"/>
      <c r="AS66" s="261"/>
      <c r="AT66" s="261"/>
      <c r="AU66" s="261"/>
      <c r="AV66" s="261"/>
      <c r="AW66" s="261"/>
      <c r="AX66" s="261"/>
      <c r="AY66" s="261"/>
      <c r="AZ66" s="261"/>
      <c r="BA66" s="261"/>
      <c r="BB66" s="256"/>
      <c r="BC66" s="261"/>
      <c r="BD66" s="256"/>
      <c r="BE66" s="256"/>
      <c r="BF66" s="256"/>
      <c r="BG66" s="55" t="e">
        <f t="shared" si="37"/>
        <v>#DIV/0!</v>
      </c>
      <c r="BH66" s="55" t="e">
        <f t="shared" si="38"/>
        <v>#DIV/0!</v>
      </c>
      <c r="BI66" s="95" t="e">
        <f t="shared" si="39"/>
        <v>#DIV/0!</v>
      </c>
      <c r="BJ66" s="95" t="e">
        <f t="shared" si="40"/>
        <v>#DIV/0!</v>
      </c>
      <c r="BK66" s="95" t="e">
        <f t="shared" si="41"/>
        <v>#DIV/0!</v>
      </c>
      <c r="BL66" s="95" t="e">
        <f t="shared" si="42"/>
        <v>#DIV/0!</v>
      </c>
      <c r="BM66" s="95"/>
      <c r="BN66" s="95"/>
      <c r="BO66" s="27" t="str">
        <f t="shared" si="36"/>
        <v>св</v>
      </c>
      <c r="BP66" s="26">
        <f t="shared" si="43"/>
        <v>0</v>
      </c>
      <c r="BQ66" s="26">
        <f t="shared" si="44"/>
        <v>0</v>
      </c>
      <c r="BR66" s="26">
        <f t="shared" si="45"/>
        <v>0</v>
      </c>
      <c r="BS66" s="26">
        <f t="shared" si="46"/>
        <v>0</v>
      </c>
      <c r="BT66" s="27" t="e">
        <f t="shared" si="47"/>
        <v>#DIV/0!</v>
      </c>
      <c r="BU66" s="24"/>
      <c r="BV66" s="24">
        <f t="shared" si="35"/>
        <v>0</v>
      </c>
    </row>
    <row r="67" spans="2:74" ht="18" hidden="1" x14ac:dyDescent="0.25">
      <c r="B67" s="243"/>
      <c r="C67" s="68"/>
      <c r="D67" s="76"/>
      <c r="E67" s="271"/>
      <c r="F67" s="271"/>
      <c r="G67" s="271"/>
      <c r="H67" s="271"/>
      <c r="I67" s="271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71"/>
      <c r="Y67" s="271"/>
      <c r="Z67" s="262"/>
      <c r="AA67" s="262"/>
      <c r="AB67" s="262"/>
      <c r="AC67" s="263"/>
      <c r="AD67" s="245"/>
      <c r="AE67" s="219"/>
      <c r="AF67" s="219"/>
      <c r="AG67" s="219"/>
      <c r="AH67" s="245"/>
      <c r="AI67" s="256"/>
      <c r="AJ67" s="256"/>
      <c r="AK67" s="256"/>
      <c r="AL67" s="256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1"/>
      <c r="BB67" s="256"/>
      <c r="BC67" s="261"/>
      <c r="BD67" s="256"/>
      <c r="BE67" s="256"/>
      <c r="BF67" s="256"/>
      <c r="BG67" s="55" t="e">
        <f t="shared" si="37"/>
        <v>#DIV/0!</v>
      </c>
      <c r="BH67" s="55" t="e">
        <f t="shared" si="38"/>
        <v>#DIV/0!</v>
      </c>
      <c r="BI67" s="95" t="e">
        <f t="shared" si="39"/>
        <v>#DIV/0!</v>
      </c>
      <c r="BJ67" s="95" t="e">
        <f t="shared" si="40"/>
        <v>#DIV/0!</v>
      </c>
      <c r="BK67" s="95" t="e">
        <f t="shared" si="41"/>
        <v>#DIV/0!</v>
      </c>
      <c r="BL67" s="95" t="e">
        <f t="shared" si="42"/>
        <v>#DIV/0!</v>
      </c>
      <c r="BM67" s="95"/>
      <c r="BN67" s="95"/>
      <c r="BO67" s="27" t="str">
        <f t="shared" si="36"/>
        <v>св</v>
      </c>
      <c r="BP67" s="26">
        <f t="shared" si="43"/>
        <v>0</v>
      </c>
      <c r="BQ67" s="26">
        <f t="shared" si="44"/>
        <v>0</v>
      </c>
      <c r="BR67" s="26">
        <f t="shared" si="45"/>
        <v>0</v>
      </c>
      <c r="BS67" s="26">
        <f t="shared" si="46"/>
        <v>0</v>
      </c>
      <c r="BT67" s="27" t="e">
        <f t="shared" si="47"/>
        <v>#DIV/0!</v>
      </c>
      <c r="BU67" s="24"/>
      <c r="BV67" s="24">
        <f t="shared" si="35"/>
        <v>0</v>
      </c>
    </row>
    <row r="68" spans="2:74" ht="18" hidden="1" x14ac:dyDescent="0.25">
      <c r="B68" s="243"/>
      <c r="C68" s="68"/>
      <c r="D68" s="76"/>
      <c r="E68" s="271"/>
      <c r="F68" s="271"/>
      <c r="G68" s="271"/>
      <c r="H68" s="271"/>
      <c r="I68" s="271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71"/>
      <c r="Y68" s="271"/>
      <c r="Z68" s="262"/>
      <c r="AA68" s="262"/>
      <c r="AB68" s="262"/>
      <c r="AC68" s="263"/>
      <c r="AD68" s="245"/>
      <c r="AE68" s="219"/>
      <c r="AF68" s="219"/>
      <c r="AG68" s="219"/>
      <c r="AH68" s="245"/>
      <c r="AI68" s="256"/>
      <c r="AJ68" s="256"/>
      <c r="AK68" s="256"/>
      <c r="AL68" s="256"/>
      <c r="AM68" s="261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1"/>
      <c r="BB68" s="256"/>
      <c r="BC68" s="261"/>
      <c r="BD68" s="256"/>
      <c r="BE68" s="256"/>
      <c r="BF68" s="256"/>
      <c r="BG68" s="55" t="e">
        <f t="shared" si="37"/>
        <v>#DIV/0!</v>
      </c>
      <c r="BH68" s="55" t="e">
        <f t="shared" si="38"/>
        <v>#DIV/0!</v>
      </c>
      <c r="BI68" s="95" t="e">
        <f t="shared" si="39"/>
        <v>#DIV/0!</v>
      </c>
      <c r="BJ68" s="95" t="e">
        <f t="shared" si="40"/>
        <v>#DIV/0!</v>
      </c>
      <c r="BK68" s="95" t="e">
        <f t="shared" si="41"/>
        <v>#DIV/0!</v>
      </c>
      <c r="BL68" s="95" t="e">
        <f t="shared" si="42"/>
        <v>#DIV/0!</v>
      </c>
      <c r="BM68" s="95"/>
      <c r="BN68" s="95"/>
      <c r="BO68" s="27" t="str">
        <f t="shared" si="36"/>
        <v>св</v>
      </c>
      <c r="BP68" s="26">
        <f t="shared" si="43"/>
        <v>0</v>
      </c>
      <c r="BQ68" s="26">
        <f t="shared" si="44"/>
        <v>0</v>
      </c>
      <c r="BR68" s="26">
        <f t="shared" si="45"/>
        <v>0</v>
      </c>
      <c r="BS68" s="26">
        <f t="shared" si="46"/>
        <v>0</v>
      </c>
      <c r="BT68" s="27" t="e">
        <f t="shared" si="47"/>
        <v>#DIV/0!</v>
      </c>
      <c r="BU68" s="24"/>
      <c r="BV68" s="24">
        <f t="shared" si="35"/>
        <v>0</v>
      </c>
    </row>
    <row r="69" spans="2:74" ht="18" hidden="1" x14ac:dyDescent="0.25">
      <c r="B69" s="243"/>
      <c r="C69" s="68"/>
      <c r="D69" s="76"/>
      <c r="E69" s="271"/>
      <c r="F69" s="271"/>
      <c r="G69" s="271"/>
      <c r="H69" s="271"/>
      <c r="I69" s="271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71"/>
      <c r="Y69" s="271"/>
      <c r="Z69" s="262"/>
      <c r="AA69" s="262"/>
      <c r="AB69" s="262"/>
      <c r="AC69" s="263"/>
      <c r="AD69" s="245"/>
      <c r="AE69" s="219"/>
      <c r="AF69" s="219"/>
      <c r="AG69" s="219"/>
      <c r="AH69" s="245"/>
      <c r="AI69" s="256"/>
      <c r="AJ69" s="256"/>
      <c r="AK69" s="256"/>
      <c r="AL69" s="256"/>
      <c r="AM69" s="261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261"/>
      <c r="AY69" s="261"/>
      <c r="AZ69" s="261"/>
      <c r="BA69" s="261"/>
      <c r="BB69" s="256"/>
      <c r="BC69" s="261"/>
      <c r="BD69" s="256"/>
      <c r="BE69" s="256"/>
      <c r="BF69" s="256"/>
      <c r="BG69" s="55" t="e">
        <f t="shared" si="37"/>
        <v>#DIV/0!</v>
      </c>
      <c r="BH69" s="55" t="e">
        <f t="shared" si="38"/>
        <v>#DIV/0!</v>
      </c>
      <c r="BI69" s="95" t="e">
        <f t="shared" si="39"/>
        <v>#DIV/0!</v>
      </c>
      <c r="BJ69" s="95" t="e">
        <f t="shared" si="40"/>
        <v>#DIV/0!</v>
      </c>
      <c r="BK69" s="95" t="e">
        <f t="shared" si="41"/>
        <v>#DIV/0!</v>
      </c>
      <c r="BL69" s="95" t="e">
        <f t="shared" si="42"/>
        <v>#DIV/0!</v>
      </c>
      <c r="BM69" s="95"/>
      <c r="BN69" s="95"/>
      <c r="BO69" s="27" t="str">
        <f t="shared" si="36"/>
        <v>св</v>
      </c>
      <c r="BP69" s="26">
        <f t="shared" si="43"/>
        <v>0</v>
      </c>
      <c r="BQ69" s="26">
        <f t="shared" si="44"/>
        <v>0</v>
      </c>
      <c r="BR69" s="26">
        <f t="shared" si="45"/>
        <v>0</v>
      </c>
      <c r="BS69" s="26">
        <f t="shared" si="46"/>
        <v>0</v>
      </c>
      <c r="BT69" s="27" t="e">
        <f t="shared" si="47"/>
        <v>#DIV/0!</v>
      </c>
      <c r="BU69" s="24"/>
      <c r="BV69" s="24">
        <f t="shared" si="35"/>
        <v>0</v>
      </c>
    </row>
    <row r="70" spans="2:74" ht="18" hidden="1" x14ac:dyDescent="0.25">
      <c r="B70" s="243"/>
      <c r="C70" s="68"/>
      <c r="D70" s="76"/>
      <c r="E70" s="271"/>
      <c r="F70" s="271"/>
      <c r="G70" s="271"/>
      <c r="H70" s="271"/>
      <c r="I70" s="271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71"/>
      <c r="Y70" s="271"/>
      <c r="Z70" s="262"/>
      <c r="AA70" s="262"/>
      <c r="AB70" s="262"/>
      <c r="AC70" s="263"/>
      <c r="AD70" s="245"/>
      <c r="AE70" s="219"/>
      <c r="AF70" s="219"/>
      <c r="AG70" s="219"/>
      <c r="AH70" s="245"/>
      <c r="AI70" s="256"/>
      <c r="AJ70" s="256"/>
      <c r="AK70" s="256"/>
      <c r="AL70" s="256"/>
      <c r="AM70" s="261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  <c r="BB70" s="256"/>
      <c r="BC70" s="261"/>
      <c r="BD70" s="256"/>
      <c r="BE70" s="256"/>
      <c r="BF70" s="256"/>
      <c r="BG70" s="55" t="e">
        <f t="shared" si="37"/>
        <v>#DIV/0!</v>
      </c>
      <c r="BH70" s="55" t="e">
        <f t="shared" si="38"/>
        <v>#DIV/0!</v>
      </c>
      <c r="BI70" s="95" t="e">
        <f t="shared" si="39"/>
        <v>#DIV/0!</v>
      </c>
      <c r="BJ70" s="95" t="e">
        <f t="shared" si="40"/>
        <v>#DIV/0!</v>
      </c>
      <c r="BK70" s="95" t="e">
        <f t="shared" si="41"/>
        <v>#DIV/0!</v>
      </c>
      <c r="BL70" s="95" t="e">
        <f t="shared" si="42"/>
        <v>#DIV/0!</v>
      </c>
      <c r="BM70" s="95"/>
      <c r="BN70" s="95"/>
      <c r="BO70" s="27" t="str">
        <f t="shared" si="36"/>
        <v>св</v>
      </c>
      <c r="BP70" s="26">
        <f t="shared" si="43"/>
        <v>0</v>
      </c>
      <c r="BQ70" s="26">
        <f t="shared" si="44"/>
        <v>0</v>
      </c>
      <c r="BR70" s="26">
        <f t="shared" si="45"/>
        <v>0</v>
      </c>
      <c r="BS70" s="26">
        <f t="shared" si="46"/>
        <v>0</v>
      </c>
      <c r="BT70" s="27" t="e">
        <f t="shared" si="47"/>
        <v>#DIV/0!</v>
      </c>
      <c r="BU70" s="24"/>
      <c r="BV70" s="24">
        <f t="shared" si="35"/>
        <v>0</v>
      </c>
    </row>
    <row r="71" spans="2:74" ht="18" hidden="1" x14ac:dyDescent="0.25">
      <c r="B71" s="243"/>
      <c r="C71" s="68"/>
      <c r="D71" s="76"/>
      <c r="E71" s="271"/>
      <c r="F71" s="271"/>
      <c r="G71" s="271"/>
      <c r="H71" s="271"/>
      <c r="I71" s="271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71"/>
      <c r="Y71" s="271"/>
      <c r="Z71" s="262"/>
      <c r="AA71" s="262"/>
      <c r="AB71" s="262"/>
      <c r="AC71" s="263"/>
      <c r="AD71" s="245"/>
      <c r="AE71" s="219"/>
      <c r="AF71" s="219"/>
      <c r="AG71" s="219"/>
      <c r="AH71" s="245"/>
      <c r="AI71" s="256"/>
      <c r="AJ71" s="256"/>
      <c r="AK71" s="256"/>
      <c r="AL71" s="256"/>
      <c r="AM71" s="261"/>
      <c r="AN71" s="261"/>
      <c r="AO71" s="261"/>
      <c r="AP71" s="261"/>
      <c r="AQ71" s="261"/>
      <c r="AR71" s="261"/>
      <c r="AS71" s="261"/>
      <c r="AT71" s="261"/>
      <c r="AU71" s="261"/>
      <c r="AV71" s="261"/>
      <c r="AW71" s="261"/>
      <c r="AX71" s="261"/>
      <c r="AY71" s="261"/>
      <c r="AZ71" s="261"/>
      <c r="BA71" s="261"/>
      <c r="BB71" s="256"/>
      <c r="BC71" s="261"/>
      <c r="BD71" s="256"/>
      <c r="BE71" s="256"/>
      <c r="BF71" s="256"/>
      <c r="BG71" s="55" t="e">
        <f t="shared" si="37"/>
        <v>#DIV/0!</v>
      </c>
      <c r="BH71" s="55" t="e">
        <f t="shared" si="38"/>
        <v>#DIV/0!</v>
      </c>
      <c r="BI71" s="95" t="e">
        <f t="shared" si="39"/>
        <v>#DIV/0!</v>
      </c>
      <c r="BJ71" s="95" t="e">
        <f t="shared" si="40"/>
        <v>#DIV/0!</v>
      </c>
      <c r="BK71" s="95" t="e">
        <f t="shared" si="41"/>
        <v>#DIV/0!</v>
      </c>
      <c r="BL71" s="95" t="e">
        <f t="shared" si="42"/>
        <v>#DIV/0!</v>
      </c>
      <c r="BM71" s="95"/>
      <c r="BN71" s="95"/>
      <c r="BO71" s="27" t="str">
        <f t="shared" si="36"/>
        <v>св</v>
      </c>
      <c r="BP71" s="26">
        <f t="shared" si="43"/>
        <v>0</v>
      </c>
      <c r="BQ71" s="26">
        <f t="shared" si="44"/>
        <v>0</v>
      </c>
      <c r="BR71" s="26">
        <f t="shared" si="45"/>
        <v>0</v>
      </c>
      <c r="BS71" s="26">
        <f t="shared" si="46"/>
        <v>0</v>
      </c>
      <c r="BT71" s="27" t="e">
        <f t="shared" si="47"/>
        <v>#DIV/0!</v>
      </c>
      <c r="BU71" s="24"/>
      <c r="BV71" s="24">
        <f t="shared" si="35"/>
        <v>0</v>
      </c>
    </row>
    <row r="72" spans="2:74" ht="18" hidden="1" x14ac:dyDescent="0.25">
      <c r="B72" s="243"/>
      <c r="C72" s="68"/>
      <c r="D72" s="76"/>
      <c r="E72" s="271"/>
      <c r="F72" s="271"/>
      <c r="G72" s="271"/>
      <c r="H72" s="271"/>
      <c r="I72" s="271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71"/>
      <c r="Y72" s="271"/>
      <c r="Z72" s="262"/>
      <c r="AA72" s="262"/>
      <c r="AB72" s="262"/>
      <c r="AC72" s="263"/>
      <c r="AD72" s="245"/>
      <c r="AE72" s="219"/>
      <c r="AF72" s="219"/>
      <c r="AG72" s="219"/>
      <c r="AH72" s="245"/>
      <c r="AI72" s="256"/>
      <c r="AJ72" s="256"/>
      <c r="AK72" s="256"/>
      <c r="AL72" s="256"/>
      <c r="AM72" s="261"/>
      <c r="AN72" s="261"/>
      <c r="AO72" s="261"/>
      <c r="AP72" s="261"/>
      <c r="AQ72" s="261"/>
      <c r="AR72" s="261"/>
      <c r="AS72" s="261"/>
      <c r="AT72" s="261"/>
      <c r="AU72" s="261"/>
      <c r="AV72" s="261"/>
      <c r="AW72" s="261"/>
      <c r="AX72" s="261"/>
      <c r="AY72" s="261"/>
      <c r="AZ72" s="261"/>
      <c r="BA72" s="261"/>
      <c r="BB72" s="256"/>
      <c r="BC72" s="261"/>
      <c r="BD72" s="256"/>
      <c r="BE72" s="256"/>
      <c r="BF72" s="256"/>
      <c r="BG72" s="55" t="e">
        <f t="shared" si="37"/>
        <v>#DIV/0!</v>
      </c>
      <c r="BH72" s="55" t="e">
        <f t="shared" si="38"/>
        <v>#DIV/0!</v>
      </c>
      <c r="BI72" s="95" t="e">
        <f t="shared" si="39"/>
        <v>#DIV/0!</v>
      </c>
      <c r="BJ72" s="95" t="e">
        <f t="shared" si="40"/>
        <v>#DIV/0!</v>
      </c>
      <c r="BK72" s="95" t="e">
        <f t="shared" si="41"/>
        <v>#DIV/0!</v>
      </c>
      <c r="BL72" s="95" t="e">
        <f t="shared" si="42"/>
        <v>#DIV/0!</v>
      </c>
      <c r="BM72" s="95"/>
      <c r="BN72" s="95"/>
      <c r="BO72" s="27" t="str">
        <f t="shared" si="36"/>
        <v>св</v>
      </c>
      <c r="BP72" s="26">
        <f t="shared" si="43"/>
        <v>0</v>
      </c>
      <c r="BQ72" s="26">
        <f t="shared" si="44"/>
        <v>0</v>
      </c>
      <c r="BR72" s="26">
        <f t="shared" si="45"/>
        <v>0</v>
      </c>
      <c r="BS72" s="26">
        <f t="shared" si="46"/>
        <v>0</v>
      </c>
      <c r="BT72" s="27" t="e">
        <f t="shared" si="47"/>
        <v>#DIV/0!</v>
      </c>
      <c r="BU72" s="24"/>
      <c r="BV72" s="24">
        <f t="shared" si="35"/>
        <v>0</v>
      </c>
    </row>
    <row r="73" spans="2:74" ht="18" hidden="1" x14ac:dyDescent="0.25">
      <c r="B73" s="243"/>
      <c r="C73" s="68"/>
      <c r="D73" s="76"/>
      <c r="E73" s="271"/>
      <c r="F73" s="271"/>
      <c r="G73" s="271"/>
      <c r="H73" s="271"/>
      <c r="I73" s="271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71"/>
      <c r="Y73" s="271"/>
      <c r="Z73" s="262"/>
      <c r="AA73" s="262"/>
      <c r="AB73" s="262"/>
      <c r="AC73" s="263"/>
      <c r="AD73" s="245"/>
      <c r="AE73" s="219"/>
      <c r="AF73" s="219"/>
      <c r="AG73" s="219"/>
      <c r="AH73" s="245"/>
      <c r="AI73" s="256"/>
      <c r="AJ73" s="256"/>
      <c r="AK73" s="256"/>
      <c r="AL73" s="256"/>
      <c r="AM73" s="261"/>
      <c r="AN73" s="261"/>
      <c r="AO73" s="261"/>
      <c r="AP73" s="261"/>
      <c r="AQ73" s="261"/>
      <c r="AR73" s="261"/>
      <c r="AS73" s="261"/>
      <c r="AT73" s="261"/>
      <c r="AU73" s="261"/>
      <c r="AV73" s="261"/>
      <c r="AW73" s="261"/>
      <c r="AX73" s="261"/>
      <c r="AY73" s="261"/>
      <c r="AZ73" s="261"/>
      <c r="BA73" s="261"/>
      <c r="BB73" s="256"/>
      <c r="BC73" s="261"/>
      <c r="BD73" s="256"/>
      <c r="BE73" s="256"/>
      <c r="BF73" s="256"/>
      <c r="BG73" s="55" t="e">
        <f t="shared" si="37"/>
        <v>#DIV/0!</v>
      </c>
      <c r="BH73" s="55" t="e">
        <f t="shared" si="38"/>
        <v>#DIV/0!</v>
      </c>
      <c r="BI73" s="95" t="e">
        <f t="shared" si="39"/>
        <v>#DIV/0!</v>
      </c>
      <c r="BJ73" s="95" t="e">
        <f t="shared" si="40"/>
        <v>#DIV/0!</v>
      </c>
      <c r="BK73" s="95" t="e">
        <f t="shared" si="41"/>
        <v>#DIV/0!</v>
      </c>
      <c r="BL73" s="95" t="e">
        <f t="shared" si="42"/>
        <v>#DIV/0!</v>
      </c>
      <c r="BM73" s="95"/>
      <c r="BN73" s="95"/>
      <c r="BO73" s="27" t="str">
        <f t="shared" si="36"/>
        <v>св</v>
      </c>
      <c r="BP73" s="26">
        <f t="shared" si="43"/>
        <v>0</v>
      </c>
      <c r="BQ73" s="26">
        <f t="shared" si="44"/>
        <v>0</v>
      </c>
      <c r="BR73" s="26">
        <f t="shared" si="45"/>
        <v>0</v>
      </c>
      <c r="BS73" s="26">
        <f t="shared" si="46"/>
        <v>0</v>
      </c>
      <c r="BT73" s="27" t="e">
        <f t="shared" si="47"/>
        <v>#DIV/0!</v>
      </c>
      <c r="BU73" s="24"/>
      <c r="BV73" s="24">
        <f t="shared" si="35"/>
        <v>0</v>
      </c>
    </row>
    <row r="74" spans="2:74" ht="18" hidden="1" x14ac:dyDescent="0.25">
      <c r="B74" s="243"/>
      <c r="C74" s="68"/>
      <c r="D74" s="76"/>
      <c r="E74" s="271"/>
      <c r="F74" s="271"/>
      <c r="G74" s="271"/>
      <c r="H74" s="271"/>
      <c r="I74" s="271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71"/>
      <c r="Y74" s="271"/>
      <c r="Z74" s="262"/>
      <c r="AA74" s="262"/>
      <c r="AB74" s="262"/>
      <c r="AC74" s="263"/>
      <c r="AD74" s="245"/>
      <c r="AE74" s="219"/>
      <c r="AF74" s="219"/>
      <c r="AG74" s="219"/>
      <c r="AH74" s="245"/>
      <c r="AI74" s="256"/>
      <c r="AJ74" s="256"/>
      <c r="AK74" s="256"/>
      <c r="AL74" s="256"/>
      <c r="AM74" s="261"/>
      <c r="AN74" s="261"/>
      <c r="AO74" s="261"/>
      <c r="AP74" s="261"/>
      <c r="AQ74" s="261"/>
      <c r="AR74" s="261"/>
      <c r="AS74" s="261"/>
      <c r="AT74" s="261"/>
      <c r="AU74" s="261"/>
      <c r="AV74" s="261"/>
      <c r="AW74" s="261"/>
      <c r="AX74" s="261"/>
      <c r="AY74" s="261"/>
      <c r="AZ74" s="261"/>
      <c r="BA74" s="261"/>
      <c r="BB74" s="256"/>
      <c r="BC74" s="261"/>
      <c r="BD74" s="256"/>
      <c r="BE74" s="256"/>
      <c r="BF74" s="256"/>
      <c r="BG74" s="55" t="e">
        <f t="shared" si="37"/>
        <v>#DIV/0!</v>
      </c>
      <c r="BH74" s="55" t="e">
        <f t="shared" si="38"/>
        <v>#DIV/0!</v>
      </c>
      <c r="BI74" s="95" t="e">
        <f t="shared" si="39"/>
        <v>#DIV/0!</v>
      </c>
      <c r="BJ74" s="95" t="e">
        <f t="shared" si="40"/>
        <v>#DIV/0!</v>
      </c>
      <c r="BK74" s="95" t="e">
        <f t="shared" si="41"/>
        <v>#DIV/0!</v>
      </c>
      <c r="BL74" s="95" t="e">
        <f t="shared" si="42"/>
        <v>#DIV/0!</v>
      </c>
      <c r="BM74" s="95"/>
      <c r="BN74" s="95"/>
      <c r="BO74" s="27" t="str">
        <f t="shared" si="36"/>
        <v>св</v>
      </c>
      <c r="BP74" s="26">
        <f t="shared" si="43"/>
        <v>0</v>
      </c>
      <c r="BQ74" s="26">
        <f t="shared" si="44"/>
        <v>0</v>
      </c>
      <c r="BR74" s="26">
        <f t="shared" si="45"/>
        <v>0</v>
      </c>
      <c r="BS74" s="26">
        <f t="shared" si="46"/>
        <v>0</v>
      </c>
      <c r="BT74" s="27" t="e">
        <f t="shared" si="47"/>
        <v>#DIV/0!</v>
      </c>
      <c r="BU74" s="24"/>
      <c r="BV74" s="24">
        <f t="shared" si="35"/>
        <v>0</v>
      </c>
    </row>
    <row r="75" spans="2:74" ht="18" hidden="1" x14ac:dyDescent="0.25">
      <c r="B75" s="243"/>
      <c r="C75" s="68"/>
      <c r="D75" s="76"/>
      <c r="E75" s="271"/>
      <c r="F75" s="271"/>
      <c r="G75" s="271"/>
      <c r="H75" s="271"/>
      <c r="I75" s="271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71"/>
      <c r="Y75" s="271"/>
      <c r="Z75" s="262"/>
      <c r="AA75" s="262"/>
      <c r="AB75" s="262"/>
      <c r="AC75" s="263"/>
      <c r="AD75" s="245"/>
      <c r="AE75" s="219"/>
      <c r="AF75" s="219"/>
      <c r="AG75" s="219"/>
      <c r="AH75" s="245"/>
      <c r="AI75" s="256"/>
      <c r="AJ75" s="256"/>
      <c r="AK75" s="256"/>
      <c r="AL75" s="256"/>
      <c r="AM75" s="261"/>
      <c r="AN75" s="261"/>
      <c r="AO75" s="261"/>
      <c r="AP75" s="261"/>
      <c r="AQ75" s="261"/>
      <c r="AR75" s="261"/>
      <c r="AS75" s="261"/>
      <c r="AT75" s="261"/>
      <c r="AU75" s="261"/>
      <c r="AV75" s="261"/>
      <c r="AW75" s="261"/>
      <c r="AX75" s="261"/>
      <c r="AY75" s="261"/>
      <c r="AZ75" s="261"/>
      <c r="BA75" s="261"/>
      <c r="BB75" s="256"/>
      <c r="BC75" s="261"/>
      <c r="BD75" s="256"/>
      <c r="BE75" s="256"/>
      <c r="BF75" s="256"/>
      <c r="BG75" s="55" t="e">
        <f t="shared" si="37"/>
        <v>#DIV/0!</v>
      </c>
      <c r="BH75" s="55" t="e">
        <f t="shared" si="38"/>
        <v>#DIV/0!</v>
      </c>
      <c r="BI75" s="95" t="e">
        <f t="shared" si="39"/>
        <v>#DIV/0!</v>
      </c>
      <c r="BJ75" s="95" t="e">
        <f t="shared" si="40"/>
        <v>#DIV/0!</v>
      </c>
      <c r="BK75" s="95" t="e">
        <f t="shared" si="41"/>
        <v>#DIV/0!</v>
      </c>
      <c r="BL75" s="95" t="e">
        <f t="shared" si="42"/>
        <v>#DIV/0!</v>
      </c>
      <c r="BM75" s="95"/>
      <c r="BN75" s="95"/>
      <c r="BO75" s="27" t="str">
        <f t="shared" si="36"/>
        <v>св</v>
      </c>
      <c r="BP75" s="26">
        <f t="shared" si="43"/>
        <v>0</v>
      </c>
      <c r="BQ75" s="26">
        <f t="shared" si="44"/>
        <v>0</v>
      </c>
      <c r="BR75" s="26">
        <f t="shared" si="45"/>
        <v>0</v>
      </c>
      <c r="BS75" s="26">
        <f t="shared" si="46"/>
        <v>0</v>
      </c>
      <c r="BT75" s="27" t="e">
        <f t="shared" si="47"/>
        <v>#DIV/0!</v>
      </c>
      <c r="BU75" s="24"/>
      <c r="BV75" s="24">
        <f t="shared" si="35"/>
        <v>0</v>
      </c>
    </row>
    <row r="76" spans="2:74" ht="18" hidden="1" x14ac:dyDescent="0.25">
      <c r="B76" s="243"/>
      <c r="C76" s="68"/>
      <c r="D76" s="76"/>
      <c r="E76" s="271"/>
      <c r="F76" s="271"/>
      <c r="G76" s="271"/>
      <c r="H76" s="271"/>
      <c r="I76" s="271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71"/>
      <c r="Y76" s="271"/>
      <c r="Z76" s="262"/>
      <c r="AA76" s="262"/>
      <c r="AB76" s="262"/>
      <c r="AC76" s="263"/>
      <c r="AD76" s="245"/>
      <c r="AE76" s="219"/>
      <c r="AF76" s="219"/>
      <c r="AG76" s="219"/>
      <c r="AH76" s="245"/>
      <c r="AI76" s="256"/>
      <c r="AJ76" s="256"/>
      <c r="AK76" s="256"/>
      <c r="AL76" s="256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  <c r="BB76" s="256"/>
      <c r="BC76" s="261"/>
      <c r="BD76" s="256"/>
      <c r="BE76" s="256"/>
      <c r="BF76" s="256"/>
      <c r="BG76" s="55" t="e">
        <f t="shared" si="37"/>
        <v>#DIV/0!</v>
      </c>
      <c r="BH76" s="55" t="e">
        <f t="shared" si="38"/>
        <v>#DIV/0!</v>
      </c>
      <c r="BI76" s="95" t="e">
        <f t="shared" si="39"/>
        <v>#DIV/0!</v>
      </c>
      <c r="BJ76" s="95" t="e">
        <f t="shared" si="40"/>
        <v>#DIV/0!</v>
      </c>
      <c r="BK76" s="95" t="e">
        <f t="shared" si="41"/>
        <v>#DIV/0!</v>
      </c>
      <c r="BL76" s="95" t="e">
        <f t="shared" si="42"/>
        <v>#DIV/0!</v>
      </c>
      <c r="BM76" s="95"/>
      <c r="BN76" s="95"/>
      <c r="BO76" s="27" t="str">
        <f t="shared" si="36"/>
        <v>св</v>
      </c>
      <c r="BP76" s="26">
        <f t="shared" si="43"/>
        <v>0</v>
      </c>
      <c r="BQ76" s="26">
        <f t="shared" si="44"/>
        <v>0</v>
      </c>
      <c r="BR76" s="26">
        <f t="shared" si="45"/>
        <v>0</v>
      </c>
      <c r="BS76" s="26">
        <f t="shared" si="46"/>
        <v>0</v>
      </c>
      <c r="BT76" s="27" t="e">
        <f t="shared" si="47"/>
        <v>#DIV/0!</v>
      </c>
      <c r="BU76" s="24"/>
      <c r="BV76" s="24">
        <f t="shared" si="35"/>
        <v>0</v>
      </c>
    </row>
    <row r="77" spans="2:74" ht="18" hidden="1" x14ac:dyDescent="0.25">
      <c r="B77" s="243"/>
      <c r="C77" s="68"/>
      <c r="D77" s="76"/>
      <c r="E77" s="271"/>
      <c r="F77" s="271"/>
      <c r="G77" s="271"/>
      <c r="H77" s="271"/>
      <c r="I77" s="271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71"/>
      <c r="Y77" s="271"/>
      <c r="Z77" s="262"/>
      <c r="AA77" s="262"/>
      <c r="AB77" s="262"/>
      <c r="AC77" s="263"/>
      <c r="AD77" s="245"/>
      <c r="AE77" s="219"/>
      <c r="AF77" s="219"/>
      <c r="AG77" s="219"/>
      <c r="AH77" s="245"/>
      <c r="AI77" s="256"/>
      <c r="AJ77" s="256"/>
      <c r="AK77" s="256"/>
      <c r="AL77" s="256"/>
      <c r="AM77" s="261"/>
      <c r="AN77" s="261"/>
      <c r="AO77" s="261"/>
      <c r="AP77" s="261"/>
      <c r="AQ77" s="261"/>
      <c r="AR77" s="261"/>
      <c r="AS77" s="261"/>
      <c r="AT77" s="261"/>
      <c r="AU77" s="261"/>
      <c r="AV77" s="261"/>
      <c r="AW77" s="261"/>
      <c r="AX77" s="261"/>
      <c r="AY77" s="261"/>
      <c r="AZ77" s="261"/>
      <c r="BA77" s="261"/>
      <c r="BB77" s="256"/>
      <c r="BC77" s="261"/>
      <c r="BD77" s="256"/>
      <c r="BE77" s="256"/>
      <c r="BF77" s="256"/>
      <c r="BG77" s="55" t="e">
        <f t="shared" si="37"/>
        <v>#DIV/0!</v>
      </c>
      <c r="BH77" s="55" t="e">
        <f t="shared" si="38"/>
        <v>#DIV/0!</v>
      </c>
      <c r="BI77" s="95" t="e">
        <f t="shared" si="39"/>
        <v>#DIV/0!</v>
      </c>
      <c r="BJ77" s="95" t="e">
        <f t="shared" si="40"/>
        <v>#DIV/0!</v>
      </c>
      <c r="BK77" s="95" t="e">
        <f t="shared" si="41"/>
        <v>#DIV/0!</v>
      </c>
      <c r="BL77" s="95" t="e">
        <f t="shared" si="42"/>
        <v>#DIV/0!</v>
      </c>
      <c r="BM77" s="95"/>
      <c r="BN77" s="95"/>
      <c r="BO77" s="27" t="str">
        <f t="shared" si="36"/>
        <v>св</v>
      </c>
      <c r="BP77" s="26">
        <f t="shared" si="43"/>
        <v>0</v>
      </c>
      <c r="BQ77" s="26">
        <f t="shared" si="44"/>
        <v>0</v>
      </c>
      <c r="BR77" s="26">
        <f t="shared" si="45"/>
        <v>0</v>
      </c>
      <c r="BS77" s="26">
        <f t="shared" si="46"/>
        <v>0</v>
      </c>
      <c r="BT77" s="27" t="e">
        <f t="shared" si="47"/>
        <v>#DIV/0!</v>
      </c>
      <c r="BU77" s="24"/>
      <c r="BV77" s="24">
        <f t="shared" si="35"/>
        <v>0</v>
      </c>
    </row>
    <row r="78" spans="2:74" ht="24" hidden="1" customHeight="1" x14ac:dyDescent="0.25">
      <c r="B78" s="243"/>
      <c r="C78" s="68"/>
      <c r="D78" s="76"/>
      <c r="E78" s="271"/>
      <c r="F78" s="271"/>
      <c r="G78" s="271"/>
      <c r="H78" s="271"/>
      <c r="I78" s="271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71"/>
      <c r="Y78" s="271"/>
      <c r="Z78" s="262"/>
      <c r="AA78" s="262"/>
      <c r="AB78" s="262"/>
      <c r="AC78" s="263"/>
      <c r="AD78" s="245"/>
      <c r="AE78" s="219"/>
      <c r="AF78" s="219"/>
      <c r="AG78" s="219"/>
      <c r="AH78" s="245"/>
      <c r="AI78" s="256"/>
      <c r="AJ78" s="256"/>
      <c r="AK78" s="256"/>
      <c r="AL78" s="256"/>
      <c r="AM78" s="261"/>
      <c r="AN78" s="261"/>
      <c r="AO78" s="261"/>
      <c r="AP78" s="261"/>
      <c r="AQ78" s="261"/>
      <c r="AR78" s="261"/>
      <c r="AS78" s="261"/>
      <c r="AT78" s="261"/>
      <c r="AU78" s="261"/>
      <c r="AV78" s="261"/>
      <c r="AW78" s="261"/>
      <c r="AX78" s="261"/>
      <c r="AY78" s="261"/>
      <c r="AZ78" s="261"/>
      <c r="BA78" s="261"/>
      <c r="BB78" s="256"/>
      <c r="BC78" s="261"/>
      <c r="BD78" s="256"/>
      <c r="BE78" s="256"/>
      <c r="BF78" s="256"/>
      <c r="BG78" s="55" t="e">
        <f t="shared" si="37"/>
        <v>#DIV/0!</v>
      </c>
      <c r="BH78" s="55"/>
      <c r="BI78" s="95"/>
      <c r="BJ78" s="95"/>
      <c r="BK78" s="95"/>
      <c r="BL78" s="95"/>
      <c r="BM78" s="95"/>
      <c r="BN78" s="95"/>
      <c r="BO78" s="27"/>
      <c r="BP78" s="26"/>
      <c r="BQ78" s="26"/>
      <c r="BR78" s="26"/>
      <c r="BS78" s="26"/>
      <c r="BT78" s="27"/>
      <c r="BU78" s="24"/>
      <c r="BV78" s="24"/>
    </row>
    <row r="79" spans="2:74" ht="24" customHeight="1" x14ac:dyDescent="0.2"/>
    <row r="80" spans="2:74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</sheetData>
  <autoFilter ref="B7:BT78">
    <sortState ref="B8:BW89">
      <sortCondition ref="C7:C89"/>
    </sortState>
  </autoFilter>
  <mergeCells count="16">
    <mergeCell ref="BP1:BT3"/>
    <mergeCell ref="E2:N2"/>
    <mergeCell ref="O2:U2"/>
    <mergeCell ref="V2:AB2"/>
    <mergeCell ref="AC2:AH2"/>
    <mergeCell ref="AI2:AN2"/>
    <mergeCell ref="BA2:BF2"/>
    <mergeCell ref="AO2:AT2"/>
    <mergeCell ref="AU2:AZ2"/>
    <mergeCell ref="A3:D3"/>
    <mergeCell ref="BG5:BL5"/>
    <mergeCell ref="E1:U1"/>
    <mergeCell ref="V1:AH1"/>
    <mergeCell ref="BG1:BO3"/>
    <mergeCell ref="AI1:AT1"/>
    <mergeCell ref="AU1:BF1"/>
  </mergeCells>
  <conditionalFormatting sqref="C4:D4 D5 D19:D78 D7:D8 D10:D15 D17">
    <cfRule type="cellIs" dxfId="47" priority="10" stopIfTrue="1" operator="equal">
      <formula>"К"</formula>
    </cfRule>
  </conditionalFormatting>
  <conditionalFormatting sqref="E8:BF78">
    <cfRule type="cellIs" dxfId="46" priority="11" stopIfTrue="1" operator="between">
      <formula>1</formula>
      <formula>59</formula>
    </cfRule>
    <cfRule type="cellIs" dxfId="45" priority="12" stopIfTrue="1" operator="equal">
      <formula>0</formula>
    </cfRule>
  </conditionalFormatting>
  <conditionalFormatting sqref="BT8:BT78">
    <cfRule type="cellIs" dxfId="44" priority="9" operator="greaterThan">
      <formula>75</formula>
    </cfRule>
  </conditionalFormatting>
  <conditionalFormatting sqref="D18">
    <cfRule type="cellIs" dxfId="43" priority="8" stopIfTrue="1" operator="equal">
      <formula>"К"</formula>
    </cfRule>
  </conditionalFormatting>
  <conditionalFormatting sqref="D9">
    <cfRule type="cellIs" dxfId="42" priority="5" stopIfTrue="1" operator="equal">
      <formula>"К"</formula>
    </cfRule>
  </conditionalFormatting>
  <conditionalFormatting sqref="D16">
    <cfRule type="cellIs" dxfId="41" priority="3" stopIfTrue="1" operator="equal">
      <formula>"К"</formula>
    </cfRule>
  </conditionalFormatting>
  <dataValidations count="2">
    <dataValidation allowBlank="1" showErrorMessage="1" errorTitle="ВНИМАНИЕ" error="Или &quot;К&quot; или смерть !!!" sqref="D7">
      <formula1>0</formula1>
      <formula2>0</formula2>
    </dataValidation>
    <dataValidation type="textLength" allowBlank="1" showErrorMessage="1" errorTitle="ВНИМАНИЕ" error="Или &quot;К&quot; или смерть !!!" sqref="D26 D24 D28:D31 D33:D78 D8:D9 D12:D17">
      <formula1>1</formula1>
      <formula2>1</formula2>
    </dataValidation>
  </dataValidations>
  <pageMargins left="1.1812499999999999" right="0.39374999999999999" top="0.39374999999999999" bottom="0.39374999999999999" header="0.51180555555555551" footer="0.51180555555555551"/>
  <pageSetup paperSize="9" scale="10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49"/>
  <sheetViews>
    <sheetView tabSelected="1" topLeftCell="B1" zoomScale="60" zoomScaleNormal="60" zoomScaleSheetLayoutView="7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J18" sqref="J18"/>
    </sheetView>
  </sheetViews>
  <sheetFormatPr defaultRowHeight="12.75" outlineLevelRow="1" x14ac:dyDescent="0.2"/>
  <cols>
    <col min="1" max="1" width="5.5703125" style="2" hidden="1" customWidth="1"/>
    <col min="2" max="2" width="52.140625" style="1" bestFit="1" customWidth="1"/>
    <col min="3" max="3" width="17.5703125" style="2" customWidth="1"/>
    <col min="4" max="4" width="5.28515625" style="1" customWidth="1"/>
    <col min="5" max="5" width="5.7109375" customWidth="1"/>
    <col min="6" max="6" width="8.42578125" customWidth="1"/>
    <col min="7" max="7" width="7" customWidth="1"/>
    <col min="8" max="17" width="5.7109375" style="1" customWidth="1"/>
    <col min="18" max="19" width="6.42578125" style="1" customWidth="1"/>
    <col min="20" max="20" width="7.5703125" style="1" customWidth="1"/>
    <col min="21" max="21" width="6.42578125" style="1" customWidth="1"/>
    <col min="22" max="23" width="8.28515625" style="1" customWidth="1"/>
    <col min="24" max="24" width="8.7109375" style="1" customWidth="1"/>
    <col min="25" max="26" width="6.42578125" style="1" hidden="1" customWidth="1"/>
    <col min="27" max="29" width="8.28515625" style="1" hidden="1" customWidth="1"/>
    <col min="30" max="30" width="8.7109375" style="1" hidden="1" customWidth="1"/>
    <col min="31" max="31" width="6.85546875" style="1" hidden="1" customWidth="1"/>
    <col min="32" max="47" width="8.7109375" style="1" hidden="1" customWidth="1"/>
    <col min="48" max="48" width="0.140625" style="1" hidden="1" customWidth="1"/>
    <col min="49" max="54" width="8.7109375" style="1" hidden="1" customWidth="1"/>
    <col min="55" max="57" width="12" style="1" customWidth="1"/>
    <col min="58" max="62" width="12" style="1" hidden="1" customWidth="1"/>
    <col min="63" max="63" width="15.7109375" style="2" customWidth="1"/>
    <col min="64" max="67" width="9.140625" style="1"/>
    <col min="68" max="68" width="10.42578125" style="1" customWidth="1"/>
    <col min="69" max="69" width="26.5703125" style="1" customWidth="1"/>
    <col min="70" max="16384" width="9.140625" style="1"/>
  </cols>
  <sheetData>
    <row r="1" spans="1:78" s="8" customFormat="1" ht="21" customHeight="1" outlineLevel="1" thickBot="1" x14ac:dyDescent="0.35">
      <c r="A1" s="9"/>
      <c r="C1" s="9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53" t="s">
        <v>28</v>
      </c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92"/>
      <c r="AF1" s="452"/>
      <c r="AG1" s="452"/>
      <c r="AH1" s="452"/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88"/>
      <c r="BC1" s="473" t="s">
        <v>32</v>
      </c>
      <c r="BD1" s="473"/>
      <c r="BE1" s="473"/>
      <c r="BF1" s="473"/>
      <c r="BG1" s="473"/>
      <c r="BH1" s="473"/>
      <c r="BI1" s="473"/>
      <c r="BJ1" s="473"/>
      <c r="BK1" s="473"/>
      <c r="BL1" s="472" t="s">
        <v>33</v>
      </c>
      <c r="BM1" s="473"/>
      <c r="BN1" s="473"/>
      <c r="BO1" s="473"/>
      <c r="BP1" s="474"/>
    </row>
    <row r="2" spans="1:78" s="8" customFormat="1" ht="21" customHeight="1" outlineLevel="1" thickBot="1" x14ac:dyDescent="0.35">
      <c r="A2" s="9"/>
      <c r="C2" s="9"/>
      <c r="E2" s="481" t="s">
        <v>1</v>
      </c>
      <c r="F2" s="481"/>
      <c r="G2" s="481"/>
      <c r="H2" s="481"/>
      <c r="I2" s="481"/>
      <c r="J2" s="482"/>
      <c r="K2" s="453" t="s">
        <v>25</v>
      </c>
      <c r="L2" s="452"/>
      <c r="M2" s="452"/>
      <c r="N2" s="452"/>
      <c r="O2" s="452"/>
      <c r="P2" s="452"/>
      <c r="Q2" s="454"/>
      <c r="R2" s="483" t="s">
        <v>27</v>
      </c>
      <c r="S2" s="484"/>
      <c r="T2" s="484"/>
      <c r="U2" s="484"/>
      <c r="V2" s="484"/>
      <c r="W2" s="484"/>
      <c r="X2" s="485"/>
      <c r="Y2" s="453" t="s">
        <v>37</v>
      </c>
      <c r="Z2" s="452"/>
      <c r="AA2" s="452"/>
      <c r="AB2" s="452"/>
      <c r="AC2" s="452"/>
      <c r="AD2" s="452"/>
      <c r="AE2" s="492"/>
      <c r="AF2" s="452"/>
      <c r="AG2" s="452"/>
      <c r="AH2" s="452"/>
      <c r="AI2" s="452"/>
      <c r="AJ2" s="488"/>
      <c r="AK2" s="492"/>
      <c r="AL2" s="452"/>
      <c r="AM2" s="452"/>
      <c r="AN2" s="452"/>
      <c r="AO2" s="452"/>
      <c r="AP2" s="488"/>
      <c r="AQ2" s="492"/>
      <c r="AR2" s="452"/>
      <c r="AS2" s="452"/>
      <c r="AT2" s="452"/>
      <c r="AU2" s="452"/>
      <c r="AV2" s="488"/>
      <c r="AW2" s="492"/>
      <c r="AX2" s="452"/>
      <c r="AY2" s="452"/>
      <c r="AZ2" s="452"/>
      <c r="BA2" s="452"/>
      <c r="BB2" s="488"/>
      <c r="BC2" s="476"/>
      <c r="BD2" s="476"/>
      <c r="BE2" s="476"/>
      <c r="BF2" s="476"/>
      <c r="BG2" s="476"/>
      <c r="BH2" s="476"/>
      <c r="BI2" s="476"/>
      <c r="BJ2" s="476"/>
      <c r="BK2" s="476"/>
      <c r="BL2" s="475"/>
      <c r="BM2" s="476"/>
      <c r="BN2" s="476"/>
      <c r="BO2" s="476"/>
      <c r="BP2" s="477"/>
    </row>
    <row r="3" spans="1:78" s="105" customFormat="1" ht="144.75" customHeight="1" outlineLevel="1" thickBot="1" x14ac:dyDescent="0.25">
      <c r="A3" s="455" t="s">
        <v>29</v>
      </c>
      <c r="B3" s="456"/>
      <c r="C3" s="456"/>
      <c r="D3" s="456"/>
      <c r="E3" s="174"/>
      <c r="F3" s="174"/>
      <c r="G3" s="174"/>
      <c r="H3" s="174"/>
      <c r="I3" s="174"/>
      <c r="J3" s="141"/>
      <c r="K3" s="139"/>
      <c r="L3" s="174"/>
      <c r="M3" s="174"/>
      <c r="N3" s="174"/>
      <c r="O3" s="174"/>
      <c r="P3" s="174"/>
      <c r="Q3" s="141"/>
      <c r="R3" s="139"/>
      <c r="S3" s="174"/>
      <c r="T3" s="174"/>
      <c r="U3" s="174"/>
      <c r="V3" s="174"/>
      <c r="W3" s="174"/>
      <c r="X3" s="141"/>
      <c r="Y3" s="174"/>
      <c r="Z3" s="174"/>
      <c r="AA3" s="174"/>
      <c r="AB3" s="174"/>
      <c r="AC3" s="174"/>
      <c r="AD3" s="172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9"/>
      <c r="AR3" s="179"/>
      <c r="AS3" s="179"/>
      <c r="AT3" s="179"/>
      <c r="AU3" s="179"/>
      <c r="AV3" s="179"/>
      <c r="AW3" s="174"/>
      <c r="AX3" s="174"/>
      <c r="AY3" s="174"/>
      <c r="AZ3" s="174"/>
      <c r="BA3" s="174"/>
      <c r="BB3" s="174"/>
      <c r="BC3" s="479"/>
      <c r="BD3" s="479"/>
      <c r="BE3" s="479"/>
      <c r="BF3" s="479"/>
      <c r="BG3" s="479"/>
      <c r="BH3" s="479"/>
      <c r="BI3" s="479"/>
      <c r="BJ3" s="479"/>
      <c r="BK3" s="479"/>
      <c r="BL3" s="478"/>
      <c r="BM3" s="479"/>
      <c r="BN3" s="479"/>
      <c r="BO3" s="479"/>
      <c r="BP3" s="480"/>
    </row>
    <row r="4" spans="1:78" s="14" customFormat="1" ht="276.75" customHeight="1" thickBot="1" x14ac:dyDescent="0.35">
      <c r="A4" s="113" t="s">
        <v>2</v>
      </c>
      <c r="B4" s="114" t="s">
        <v>3</v>
      </c>
      <c r="C4" s="135" t="s">
        <v>21</v>
      </c>
      <c r="D4" s="115" t="s">
        <v>4</v>
      </c>
      <c r="E4" s="137" t="s">
        <v>282</v>
      </c>
      <c r="F4" s="137" t="s">
        <v>297</v>
      </c>
      <c r="G4" s="137" t="s">
        <v>298</v>
      </c>
      <c r="H4" s="138" t="s">
        <v>299</v>
      </c>
      <c r="I4" s="138" t="s">
        <v>300</v>
      </c>
      <c r="J4" s="138" t="s">
        <v>301</v>
      </c>
      <c r="K4" s="137"/>
      <c r="L4" s="137"/>
      <c r="M4" s="137"/>
      <c r="N4" s="138"/>
      <c r="O4" s="138"/>
      <c r="P4" s="138"/>
      <c r="Q4" s="138"/>
      <c r="R4" s="136"/>
      <c r="S4" s="136"/>
      <c r="T4" s="136"/>
      <c r="U4" s="136"/>
      <c r="V4" s="138"/>
      <c r="W4" s="138"/>
      <c r="X4" s="138"/>
      <c r="Y4" s="136"/>
      <c r="Z4" s="136"/>
      <c r="AA4" s="138"/>
      <c r="AB4" s="138"/>
      <c r="AC4" s="138"/>
      <c r="AD4" s="176"/>
      <c r="AE4" s="136"/>
      <c r="AF4" s="136"/>
      <c r="AG4" s="136"/>
      <c r="AH4" s="177"/>
      <c r="AI4" s="177"/>
      <c r="AJ4" s="177"/>
      <c r="AK4" s="136"/>
      <c r="AL4" s="136"/>
      <c r="AM4" s="136"/>
      <c r="AN4" s="177"/>
      <c r="AO4" s="177"/>
      <c r="AP4" s="177"/>
      <c r="AQ4" s="403"/>
      <c r="AR4" s="403"/>
      <c r="AS4" s="403"/>
      <c r="AT4" s="404"/>
      <c r="AU4" s="404"/>
      <c r="AV4" s="404"/>
      <c r="AW4" s="401"/>
      <c r="AX4" s="177"/>
      <c r="AY4" s="177"/>
      <c r="AZ4" s="136"/>
      <c r="BA4" s="136"/>
      <c r="BB4" s="136"/>
      <c r="BC4" s="12" t="s">
        <v>6</v>
      </c>
      <c r="BD4" s="142" t="s">
        <v>24</v>
      </c>
      <c r="BE4" s="142" t="s">
        <v>26</v>
      </c>
      <c r="BF4" s="142"/>
      <c r="BG4" s="142"/>
      <c r="BH4" s="142"/>
      <c r="BI4" s="142"/>
      <c r="BJ4" s="142"/>
      <c r="BK4" s="13" t="s">
        <v>7</v>
      </c>
      <c r="BL4" s="120" t="s">
        <v>8</v>
      </c>
      <c r="BM4" s="120" t="s">
        <v>9</v>
      </c>
      <c r="BN4" s="120" t="s">
        <v>10</v>
      </c>
      <c r="BO4" s="120" t="s">
        <v>11</v>
      </c>
      <c r="BP4" s="120" t="s">
        <v>12</v>
      </c>
    </row>
    <row r="5" spans="1:78" s="21" customFormat="1" ht="21" thickBot="1" x14ac:dyDescent="0.35">
      <c r="B5" s="16" t="s">
        <v>13</v>
      </c>
      <c r="C5" s="46"/>
      <c r="D5" s="45"/>
      <c r="E5" s="144"/>
      <c r="F5" s="144"/>
      <c r="G5" s="144"/>
      <c r="H5" s="146"/>
      <c r="I5" s="146"/>
      <c r="J5" s="146"/>
      <c r="K5" s="143"/>
      <c r="L5" s="143"/>
      <c r="M5" s="143"/>
      <c r="N5" s="146"/>
      <c r="O5" s="146"/>
      <c r="P5" s="146"/>
      <c r="Q5" s="146"/>
      <c r="R5" s="143"/>
      <c r="S5" s="143"/>
      <c r="T5" s="143"/>
      <c r="U5" s="143"/>
      <c r="V5" s="146"/>
      <c r="W5" s="146"/>
      <c r="X5" s="146"/>
      <c r="Y5" s="143"/>
      <c r="Z5" s="143"/>
      <c r="AA5" s="146"/>
      <c r="AB5" s="146"/>
      <c r="AC5" s="146"/>
      <c r="AD5" s="145"/>
      <c r="AE5" s="143"/>
      <c r="AF5" s="143"/>
      <c r="AG5" s="143"/>
      <c r="AH5" s="145"/>
      <c r="AI5" s="145"/>
      <c r="AJ5" s="145"/>
      <c r="AK5" s="382"/>
      <c r="AL5" s="382"/>
      <c r="AM5" s="382"/>
      <c r="AN5" s="382"/>
      <c r="AO5" s="382"/>
      <c r="AP5" s="382"/>
      <c r="AQ5" s="402"/>
      <c r="AR5" s="402"/>
      <c r="AS5" s="402"/>
      <c r="AT5" s="402"/>
      <c r="AU5" s="402"/>
      <c r="AV5" s="402"/>
      <c r="AW5" s="143"/>
      <c r="AX5" s="143"/>
      <c r="AY5" s="143"/>
      <c r="AZ5" s="145"/>
      <c r="BA5" s="145"/>
      <c r="BB5" s="247"/>
      <c r="BC5" s="493"/>
      <c r="BD5" s="493"/>
      <c r="BE5" s="493"/>
      <c r="BF5" s="493"/>
      <c r="BG5" s="493"/>
      <c r="BH5" s="494"/>
      <c r="BI5" s="440"/>
      <c r="BJ5" s="440"/>
      <c r="BK5" s="134"/>
      <c r="BL5" s="20"/>
      <c r="BM5" s="20"/>
      <c r="BN5" s="20"/>
      <c r="BO5" s="20"/>
      <c r="BP5" s="20"/>
    </row>
    <row r="6" spans="1:78" s="21" customFormat="1" ht="21" thickBot="1" x14ac:dyDescent="0.25">
      <c r="A6" s="116"/>
      <c r="B6" s="116" t="s">
        <v>31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</row>
    <row r="7" spans="1:78" s="24" customFormat="1" ht="19.5" thickBot="1" x14ac:dyDescent="0.35">
      <c r="A7" s="61"/>
      <c r="B7" s="65" t="s">
        <v>16</v>
      </c>
      <c r="C7" s="66"/>
      <c r="D7" s="67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410"/>
      <c r="AY7" s="23"/>
      <c r="AZ7" s="23"/>
      <c r="BA7" s="23"/>
      <c r="BB7" s="23"/>
      <c r="BC7" s="23" t="e">
        <f>AVERAGE(BC8:BC18)</f>
        <v>#DIV/0!</v>
      </c>
      <c r="BD7" s="23" t="e">
        <f>AVERAGE(BD8:BD18)</f>
        <v>#DIV/0!</v>
      </c>
      <c r="BE7" s="23" t="e">
        <f>AVERAGE(BE8:BE18)</f>
        <v>#DIV/0!</v>
      </c>
      <c r="BF7" s="23" t="e">
        <f>AVERAGE(BF8:BF18)</f>
        <v>#DIV/0!</v>
      </c>
      <c r="BG7" s="23" t="e">
        <f>AVERAGE(BG8:BG18)</f>
        <v>#DIV/0!</v>
      </c>
      <c r="BH7" s="23" t="e">
        <f>AVERAGE(BH8:BH18)</f>
        <v>#DIV/0!</v>
      </c>
      <c r="BI7" s="410"/>
      <c r="BJ7" s="410"/>
      <c r="BK7" s="23">
        <f>AVERAGE(BK8:BK18)</f>
        <v>87.018518518518519</v>
      </c>
      <c r="BL7" s="20"/>
      <c r="BM7" s="20"/>
      <c r="BN7" s="20"/>
      <c r="BO7" s="20"/>
      <c r="BP7" s="372"/>
      <c r="BR7" s="435" t="s">
        <v>217</v>
      </c>
      <c r="BS7" s="435" t="s">
        <v>218</v>
      </c>
      <c r="BT7" s="435" t="s">
        <v>219</v>
      </c>
      <c r="BU7" s="435" t="s">
        <v>220</v>
      </c>
      <c r="BV7" s="435" t="s">
        <v>221</v>
      </c>
      <c r="BW7" s="21"/>
      <c r="BX7" s="436" t="s">
        <v>222</v>
      </c>
      <c r="BY7" s="436" t="s">
        <v>223</v>
      </c>
      <c r="BZ7" s="436" t="s">
        <v>224</v>
      </c>
    </row>
    <row r="8" spans="1:78" s="24" customFormat="1" ht="18" x14ac:dyDescent="0.25">
      <c r="A8" s="89">
        <v>1</v>
      </c>
      <c r="B8" s="168" t="s">
        <v>302</v>
      </c>
      <c r="C8" s="68" t="s">
        <v>311</v>
      </c>
      <c r="D8" s="76" t="s">
        <v>17</v>
      </c>
      <c r="E8" s="262">
        <v>91</v>
      </c>
      <c r="F8" s="262">
        <v>85</v>
      </c>
      <c r="G8" s="262">
        <v>60</v>
      </c>
      <c r="H8" s="262">
        <v>90</v>
      </c>
      <c r="I8" s="262">
        <v>82</v>
      </c>
      <c r="J8" s="262">
        <v>65</v>
      </c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370"/>
      <c r="Z8" s="371"/>
      <c r="AA8" s="371"/>
      <c r="AB8" s="371"/>
      <c r="AC8" s="371"/>
      <c r="AD8" s="371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391"/>
      <c r="AX8" s="224"/>
      <c r="AY8" s="256"/>
      <c r="AZ8" s="256"/>
      <c r="BA8" s="256"/>
      <c r="BB8" s="256"/>
      <c r="BC8" s="55">
        <f>IF(COUNTIF(E8:J8,"&gt;59")=COUNTA(E8:J8),(IF(COUNTA(E8:J8&gt;0),SUM(E8:J8)/COUNT(E8:J8),"св")),"Нет п/оц.")</f>
        <v>78.833333333333329</v>
      </c>
      <c r="BD8" s="55" t="e">
        <f>IF(COUNTIF(K8:Q8,"&gt;59")=COUNTA(K8:Q8),(IF(COUNTA(K8:Q8&gt;0),SUM(K8:Q8)/COUNT(K8:Q8),"св")),"Нет п/оц.")</f>
        <v>#DIV/0!</v>
      </c>
      <c r="BE8" s="95" t="e">
        <f>IF(COUNTIF(R8:X8,"&gt;59")=COUNTA(R8:X8),(IF(COUNTA(R8:X8&gt;0),SUM(R8:X8)/COUNT(R8:X8),"св")),"Нет п/оц.")</f>
        <v>#DIV/0!</v>
      </c>
      <c r="BF8" s="95" t="e">
        <f>IF(COUNTIF(Y8:AD8,"&gt;59")=COUNTA(Y8:AD8),(IF(COUNTA(Y8:AD8&gt;0),SUM(Y8:AD8)/COUNT(Y8:AD8),"св")),"Нет п/оц.")</f>
        <v>#DIV/0!</v>
      </c>
      <c r="BG8" s="95" t="e">
        <f>IF(COUNTIF(AE8:AJ8,"&gt;59")=COUNTA(AE8:AJ8),(IF(COUNTA(AE8:AJ8&gt;0),SUM(AE8:AJ8)/COUNT(AE8:AJ8),"св")),"Нет п/оц.")</f>
        <v>#DIV/0!</v>
      </c>
      <c r="BH8" s="408" t="e">
        <f>IF(COUNTIF(AK8:AP8,"&gt;59")=COUNTA(AK8:AP8),(IF(COUNTA(AK8:AP8&gt;0),SUM(AK8:AP8)/COUNT(AK8:AP8),"св")),"Нет п/оц.")</f>
        <v>#DIV/0!</v>
      </c>
      <c r="BI8" s="408" t="e">
        <f>IF(COUNTIF(AL8:AQ8,"&gt;59")=COUNTA(AL8:AQ8),(IF(COUNTA(AL8:AQ8&gt;0),SUM(AL8:AQ8)/COUNT(AL8:AQ8),"св")),"Нет п/оц.")</f>
        <v>#DIV/0!</v>
      </c>
      <c r="BJ8" s="408" t="e">
        <f>IF(COUNTIF(AM8:AR8,"&gt;59")=COUNTA(AM8:AR8),(IF(COUNTA(AM8:AR8&gt;0),SUM(AM8:AR8)/COUNT(AM8:AR8),"св")),"Нет п/оц.")</f>
        <v>#DIV/0!</v>
      </c>
      <c r="BK8" s="409">
        <f>IF(COUNTIF(E8:BB8,"&gt;59")=COUNTA(E8:BB8),(IF(COUNTA(E8:BB8)&gt;0,SUM(E8:BB8)/COUNT(E8:BB8),"св")),"Нет п/оц.")</f>
        <v>78.833333333333329</v>
      </c>
      <c r="BL8" s="26">
        <f>COUNTIF(E8:BB8,"&gt;=90")</f>
        <v>2</v>
      </c>
      <c r="BM8" s="26">
        <f>COUNTIFS(E8:BB8,"&gt;=74",E8:BB8,"&lt;90")</f>
        <v>2</v>
      </c>
      <c r="BN8" s="26">
        <f>COUNTIFS(E8:BB8,"&gt;=60",E8:BB8,"&lt;74")</f>
        <v>2</v>
      </c>
      <c r="BO8" s="275">
        <f t="shared" ref="BO8:BO18" si="0">BN8+BM8+BL8</f>
        <v>6</v>
      </c>
      <c r="BP8" s="426">
        <f t="shared" ref="BP8:BP18" si="1">BL8/BO8*100</f>
        <v>33.333333333333329</v>
      </c>
      <c r="BR8" s="341">
        <f>COUNTIF(E8:BB8,"&gt;=90")/COUNT(E8:BB8)*100</f>
        <v>33.333333333333329</v>
      </c>
      <c r="BS8" s="341">
        <f>(COUNTIF(E8:BB8,"&gt;=82")-COUNTIF(E8:BB8,"&gt;=90"))/COUNT(E8:BB8)*100</f>
        <v>33.333333333333329</v>
      </c>
      <c r="BT8" s="341">
        <f>(COUNTIF(E8:BB8,"&gt;=74")-COUNTIF(E8:BB8,"&gt;=82"))/COUNT(E8:BB8)*100</f>
        <v>0</v>
      </c>
      <c r="BU8" s="341">
        <f>(COUNTIF(E8:BB8,"&gt;=64")-COUNTIF(E8:BB8,"&gt;=74"))/(COUNT(E8:BB8))*100</f>
        <v>16.666666666666664</v>
      </c>
      <c r="BV8" s="341">
        <f>(COUNTIF(E8:BB8,"&gt;=60")-COUNTIF(E8:BB8,"&gt;=64"))/(COUNT(E8:BB8))*100</f>
        <v>16.666666666666664</v>
      </c>
      <c r="BX8" s="24">
        <f>BL8/$BO8</f>
        <v>0.33333333333333331</v>
      </c>
      <c r="BY8" s="24">
        <f t="shared" ref="BY8:BZ18" si="2">BM8/$BO8</f>
        <v>0.33333333333333331</v>
      </c>
      <c r="BZ8" s="24">
        <f t="shared" si="2"/>
        <v>0.33333333333333331</v>
      </c>
    </row>
    <row r="9" spans="1:78" s="24" customFormat="1" ht="18" x14ac:dyDescent="0.25">
      <c r="A9" s="89"/>
      <c r="B9" s="168" t="s">
        <v>303</v>
      </c>
      <c r="C9" s="68" t="s">
        <v>311</v>
      </c>
      <c r="D9" s="76" t="s">
        <v>17</v>
      </c>
      <c r="E9" s="262">
        <v>81</v>
      </c>
      <c r="F9" s="262">
        <v>84</v>
      </c>
      <c r="G9" s="262">
        <v>82</v>
      </c>
      <c r="H9" s="262">
        <v>90</v>
      </c>
      <c r="I9" s="262">
        <v>81</v>
      </c>
      <c r="J9" s="262">
        <v>75</v>
      </c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370"/>
      <c r="Z9" s="371"/>
      <c r="AA9" s="371"/>
      <c r="AB9" s="371"/>
      <c r="AC9" s="371"/>
      <c r="AD9" s="371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391"/>
      <c r="AX9" s="224"/>
      <c r="AY9" s="256"/>
      <c r="AZ9" s="256"/>
      <c r="BA9" s="256"/>
      <c r="BB9" s="256"/>
      <c r="BC9" s="55">
        <f>IF(COUNTIF(E9:J9,"&gt;59")=COUNTA(E9:J9),(IF(COUNTA(E9:J9&gt;0),SUM(E9:J9)/COUNT(E9:J9),"св")),"Нет п/оц.")</f>
        <v>82.166666666666671</v>
      </c>
      <c r="BD9" s="55" t="e">
        <f t="shared" ref="BD9:BD18" si="3">IF(COUNTIF(K9:Q9,"&gt;59")=COUNTA(K9:Q9),(IF(COUNTA(K9:Q9&gt;0),SUM(K9:Q9)/COUNT(K9:Q9),"св")),"Нет п/оц.")</f>
        <v>#DIV/0!</v>
      </c>
      <c r="BE9" s="95" t="e">
        <f t="shared" ref="BE9:BE18" si="4">IF(COUNTIF(R9:X9,"&gt;59")=COUNTA(R9:X9),(IF(COUNTA(R9:X9&gt;0),SUM(R9:X9)/COUNT(R9:X9),"св")),"Нет п/оц.")</f>
        <v>#DIV/0!</v>
      </c>
      <c r="BF9" s="95" t="e">
        <f t="shared" ref="BF9" si="5">IF(COUNTIF(Y9:AD9,"&gt;59")=COUNTA(Y9:AD9),(IF(COUNTA(Y9:AD9&gt;0),SUM(Y9:AD9)/COUNT(Y9:AD9),"св")),"Нет п/оц.")</f>
        <v>#DIV/0!</v>
      </c>
      <c r="BG9" s="95" t="e">
        <f t="shared" ref="BG9" si="6">IF(COUNTIF(AE9:AJ9,"&gt;59")=COUNTA(AE9:AJ9),(IF(COUNTA(AE9:AJ9&gt;0),SUM(AE9:AJ9)/COUNT(AE9:AJ9),"св")),"Нет п/оц.")</f>
        <v>#DIV/0!</v>
      </c>
      <c r="BH9" s="408" t="e">
        <f t="shared" ref="BH9:BJ9" si="7">IF(COUNTIF(AK9:AP9,"&gt;59")=COUNTA(AK9:AP9),(IF(COUNTA(AK9:AP9&gt;0),SUM(AK9:AP9)/COUNT(AK9:AP9),"св")),"Нет п/оц.")</f>
        <v>#DIV/0!</v>
      </c>
      <c r="BI9" s="408" t="e">
        <f t="shared" si="7"/>
        <v>#DIV/0!</v>
      </c>
      <c r="BJ9" s="408" t="e">
        <f t="shared" si="7"/>
        <v>#DIV/0!</v>
      </c>
      <c r="BK9" s="409">
        <f>IF(COUNTIF(E9:BB9,"&gt;59")=COUNTA(E9:BB9),(IF(COUNTA(E9:BB9)&gt;0,SUM(E9:BB9)/COUNT(E9:BB9),"св")),"Нет п/оц.")</f>
        <v>82.166666666666671</v>
      </c>
      <c r="BL9" s="26">
        <f>COUNTIF(E9:BB9,"&gt;=90")</f>
        <v>1</v>
      </c>
      <c r="BM9" s="26">
        <f>COUNTIFS(E9:BB9,"&gt;=74",E9:BB9,"&lt;90")</f>
        <v>5</v>
      </c>
      <c r="BN9" s="26">
        <f>COUNTIFS(E9:BB9,"&gt;=60",E9:BB9,"&lt;74")</f>
        <v>0</v>
      </c>
      <c r="BO9" s="275">
        <f t="shared" si="0"/>
        <v>6</v>
      </c>
      <c r="BP9" s="427">
        <f t="shared" si="1"/>
        <v>16.666666666666664</v>
      </c>
      <c r="BR9" s="341">
        <f>COUNTIF(E9:BB9,"&gt;=90")/COUNT(E9:BB9)*100</f>
        <v>16.666666666666664</v>
      </c>
      <c r="BS9" s="341">
        <f>(COUNTIF(E9:BB9,"&gt;=82")-COUNTIF(E9:BB9,"&gt;=90"))/COUNT(E9:BB9)*100</f>
        <v>33.333333333333329</v>
      </c>
      <c r="BT9" s="341">
        <f>(COUNTIF(E9:BB9,"&gt;=74")-COUNTIF(E9:BB9,"&gt;=82"))/COUNT(E9:BB9)*100</f>
        <v>50</v>
      </c>
      <c r="BU9" s="341">
        <f>(COUNTIF(E9:BB9,"&gt;=64")-COUNTIF(E9:BB9,"&gt;=74"))/(COUNT(E9:BB9))*100</f>
        <v>0</v>
      </c>
      <c r="BV9" s="341">
        <f>(COUNTIF(E9:BB9,"&gt;=60")-COUNTIF(E9:BB9,"&gt;=64"))/(COUNT(E9:BB9))*100</f>
        <v>0</v>
      </c>
      <c r="BX9" s="24">
        <f t="shared" ref="BX9:BX18" si="8">BL9/$BO9</f>
        <v>0.16666666666666666</v>
      </c>
      <c r="BY9" s="24">
        <f t="shared" si="2"/>
        <v>0.83333333333333337</v>
      </c>
      <c r="BZ9" s="24">
        <f t="shared" si="2"/>
        <v>0</v>
      </c>
    </row>
    <row r="10" spans="1:78" s="24" customFormat="1" ht="18" x14ac:dyDescent="0.25">
      <c r="A10" s="89">
        <v>2</v>
      </c>
      <c r="B10" s="168" t="s">
        <v>304</v>
      </c>
      <c r="C10" s="68" t="s">
        <v>311</v>
      </c>
      <c r="D10" s="76" t="s">
        <v>17</v>
      </c>
      <c r="E10" s="262">
        <v>95</v>
      </c>
      <c r="F10" s="262">
        <v>92</v>
      </c>
      <c r="G10" s="262">
        <v>90</v>
      </c>
      <c r="H10" s="262">
        <v>94</v>
      </c>
      <c r="I10" s="262">
        <v>100</v>
      </c>
      <c r="J10" s="262">
        <v>100</v>
      </c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370"/>
      <c r="Z10" s="371"/>
      <c r="AA10" s="371"/>
      <c r="AB10" s="371"/>
      <c r="AC10" s="371"/>
      <c r="AD10" s="371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391"/>
      <c r="AX10" s="224"/>
      <c r="AY10" s="256"/>
      <c r="AZ10" s="256"/>
      <c r="BA10" s="256"/>
      <c r="BB10" s="256"/>
      <c r="BC10" s="55">
        <f>IF(COUNTIF(E10:J10,"&gt;59")=COUNTA(E10:J10),(IF(COUNTA(E10:J10&gt;0),SUM(E10:J10)/COUNT(E10:J10),"св")),"Нет п/оц.")</f>
        <v>95.166666666666671</v>
      </c>
      <c r="BD10" s="55" t="e">
        <f t="shared" si="3"/>
        <v>#DIV/0!</v>
      </c>
      <c r="BE10" s="95" t="e">
        <f t="shared" si="4"/>
        <v>#DIV/0!</v>
      </c>
      <c r="BF10" s="95"/>
      <c r="BG10" s="95"/>
      <c r="BH10" s="408"/>
      <c r="BI10" s="408"/>
      <c r="BJ10" s="408"/>
      <c r="BK10" s="409">
        <f>IF(COUNTIF(E10:BB10,"&gt;59")=COUNTA(E10:BB10),(IF(COUNTA(E10:BB10)&gt;0,SUM(E10:BB10)/COUNT(E10:BB10),"св")),"Нет п/оц.")</f>
        <v>95.166666666666671</v>
      </c>
      <c r="BL10" s="26">
        <f>COUNTIF(E10:BB10,"&gt;=90")</f>
        <v>6</v>
      </c>
      <c r="BM10" s="26">
        <f>COUNTIFS(E10:BB10,"&gt;=74",E10:BB10,"&lt;90")</f>
        <v>0</v>
      </c>
      <c r="BN10" s="26">
        <f>COUNTIFS(E10:BB10,"&gt;=60",E10:BB10,"&lt;74")</f>
        <v>0</v>
      </c>
      <c r="BO10" s="275">
        <f t="shared" si="0"/>
        <v>6</v>
      </c>
      <c r="BP10" s="427">
        <f t="shared" si="1"/>
        <v>100</v>
      </c>
      <c r="BR10" s="341">
        <f>COUNTIF(E10:BB10,"&gt;=90")/COUNT(E10:BB10)*100</f>
        <v>100</v>
      </c>
      <c r="BS10" s="341">
        <f>(COUNTIF(E10:BB10,"&gt;=82")-COUNTIF(E10:BB10,"&gt;=90"))/COUNT(E10:BB10)*100</f>
        <v>0</v>
      </c>
      <c r="BT10" s="341">
        <f>(COUNTIF(E10:BB10,"&gt;=74")-COUNTIF(E10:BB10,"&gt;=82"))/COUNT(E10:BB10)*100</f>
        <v>0</v>
      </c>
      <c r="BU10" s="341">
        <f>(COUNTIF(E10:BB10,"&gt;=64")-COUNTIF(E10:BB10,"&gt;=74"))/(COUNT(E10:BB10))*100</f>
        <v>0</v>
      </c>
      <c r="BV10" s="341">
        <f>(COUNTIF(E10:BB10,"&gt;=60")-COUNTIF(E10:BB10,"&gt;=64"))/(COUNT(E10:BB10))*100</f>
        <v>0</v>
      </c>
      <c r="BX10" s="24">
        <f t="shared" si="8"/>
        <v>1</v>
      </c>
      <c r="BY10" s="24">
        <f t="shared" si="2"/>
        <v>0</v>
      </c>
      <c r="BZ10" s="24">
        <f t="shared" si="2"/>
        <v>0</v>
      </c>
    </row>
    <row r="11" spans="1:78" s="24" customFormat="1" ht="18" x14ac:dyDescent="0.25">
      <c r="A11" s="89"/>
      <c r="B11" s="168" t="s">
        <v>305</v>
      </c>
      <c r="C11" s="68" t="s">
        <v>311</v>
      </c>
      <c r="D11" s="76" t="s">
        <v>17</v>
      </c>
      <c r="E11" s="262">
        <v>93</v>
      </c>
      <c r="F11" s="262">
        <v>92</v>
      </c>
      <c r="G11" s="262">
        <v>95</v>
      </c>
      <c r="H11" s="262">
        <v>80</v>
      </c>
      <c r="I11" s="262">
        <v>90</v>
      </c>
      <c r="J11" s="262">
        <v>90</v>
      </c>
      <c r="K11" s="262"/>
      <c r="L11" s="262"/>
      <c r="M11" s="262"/>
      <c r="N11" s="262"/>
      <c r="O11" s="262"/>
      <c r="P11" s="262"/>
      <c r="Q11" s="262"/>
      <c r="R11" s="262"/>
      <c r="S11" s="262"/>
      <c r="T11" s="282"/>
      <c r="U11" s="282"/>
      <c r="V11" s="282"/>
      <c r="W11" s="282"/>
      <c r="X11" s="282"/>
      <c r="Y11" s="430"/>
      <c r="Z11" s="431"/>
      <c r="AA11" s="371"/>
      <c r="AB11" s="371"/>
      <c r="AC11" s="371"/>
      <c r="AD11" s="371"/>
      <c r="AE11" s="256"/>
      <c r="AF11" s="256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56"/>
      <c r="AW11" s="391"/>
      <c r="AX11" s="224"/>
      <c r="AY11" s="256"/>
      <c r="AZ11" s="256"/>
      <c r="BA11" s="256"/>
      <c r="BB11" s="256"/>
      <c r="BC11" s="55">
        <f>IF(COUNTIF(E11:J11,"&gt;59")=COUNTA(E11:J11),(IF(COUNTA(E11:J11&gt;0),SUM(E11:J11)/COUNT(E11:J11),"св")),"Нет п/оц.")</f>
        <v>90</v>
      </c>
      <c r="BD11" s="55" t="e">
        <f t="shared" si="3"/>
        <v>#DIV/0!</v>
      </c>
      <c r="BE11" s="95" t="e">
        <f t="shared" si="4"/>
        <v>#DIV/0!</v>
      </c>
      <c r="BF11" s="95"/>
      <c r="BG11" s="95"/>
      <c r="BH11" s="408"/>
      <c r="BI11" s="408"/>
      <c r="BJ11" s="408"/>
      <c r="BK11" s="409">
        <f>IF(COUNTIF(E11:BB11,"&gt;59")=COUNTA(E11:BB11),(IF(COUNTA(E11:BB11)&gt;0,SUM(E11:BB11)/COUNT(E11:BB11),"св")),"Нет п/оц.")</f>
        <v>90</v>
      </c>
      <c r="BL11" s="26">
        <f>COUNTIF(E11:BB11,"&gt;=90")</f>
        <v>5</v>
      </c>
      <c r="BM11" s="26">
        <f>COUNTIFS(E11:BB11,"&gt;=74",E11:BB11,"&lt;90")</f>
        <v>1</v>
      </c>
      <c r="BN11" s="26">
        <f>COUNTIFS(E11:BB11,"&gt;=60",E11:BB11,"&lt;74")</f>
        <v>0</v>
      </c>
      <c r="BO11" s="275">
        <f t="shared" si="0"/>
        <v>6</v>
      </c>
      <c r="BP11" s="427">
        <f t="shared" si="1"/>
        <v>83.333333333333343</v>
      </c>
      <c r="BR11" s="341">
        <f>COUNTIF(E11:BB11,"&gt;=90")/COUNT(E11:BB11)*100</f>
        <v>83.333333333333343</v>
      </c>
      <c r="BS11" s="341">
        <f>(COUNTIF(E11:BB11,"&gt;=82")-COUNTIF(E11:BB11,"&gt;=90"))/COUNT(E11:BB11)*100</f>
        <v>0</v>
      </c>
      <c r="BT11" s="341">
        <f>(COUNTIF(E11:BB11,"&gt;=74")-COUNTIF(E11:BB11,"&gt;=82"))/COUNT(E11:BB11)*100</f>
        <v>16.666666666666664</v>
      </c>
      <c r="BU11" s="341">
        <f>(COUNTIF(E11:BB11,"&gt;=64")-COUNTIF(E11:BB11,"&gt;=74"))/(COUNT(E11:BB11))*100</f>
        <v>0</v>
      </c>
      <c r="BV11" s="341">
        <f>(COUNTIF(E11:BB11,"&gt;=60")-COUNTIF(E11:BB11,"&gt;=64"))/(COUNT(E11:BB11))*100</f>
        <v>0</v>
      </c>
      <c r="BX11" s="24">
        <f t="shared" si="8"/>
        <v>0.83333333333333337</v>
      </c>
      <c r="BY11" s="24">
        <f t="shared" si="2"/>
        <v>0.16666666666666666</v>
      </c>
      <c r="BZ11" s="24">
        <f t="shared" si="2"/>
        <v>0</v>
      </c>
    </row>
    <row r="12" spans="1:78" s="24" customFormat="1" ht="18" x14ac:dyDescent="0.25">
      <c r="A12" s="89">
        <v>3</v>
      </c>
      <c r="B12" s="168" t="s">
        <v>306</v>
      </c>
      <c r="C12" s="68" t="s">
        <v>311</v>
      </c>
      <c r="D12" s="76" t="s">
        <v>17</v>
      </c>
      <c r="E12" s="262">
        <v>91</v>
      </c>
      <c r="F12" s="262">
        <v>91</v>
      </c>
      <c r="G12" s="262">
        <v>82</v>
      </c>
      <c r="H12" s="262">
        <v>90</v>
      </c>
      <c r="I12" s="262">
        <v>94</v>
      </c>
      <c r="J12" s="262">
        <v>90</v>
      </c>
      <c r="K12" s="262"/>
      <c r="L12" s="262"/>
      <c r="M12" s="262"/>
      <c r="N12" s="262"/>
      <c r="O12" s="262"/>
      <c r="P12" s="262"/>
      <c r="Q12" s="262"/>
      <c r="R12" s="262"/>
      <c r="S12" s="394"/>
      <c r="T12" s="396"/>
      <c r="U12" s="396"/>
      <c r="V12" s="396"/>
      <c r="W12" s="396"/>
      <c r="X12" s="396"/>
      <c r="Y12" s="397"/>
      <c r="Z12" s="398"/>
      <c r="AA12" s="432"/>
      <c r="AB12" s="431"/>
      <c r="AC12" s="431"/>
      <c r="AD12" s="431"/>
      <c r="AE12" s="285"/>
      <c r="AF12" s="376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386"/>
      <c r="AR12" s="386"/>
      <c r="AS12" s="386"/>
      <c r="AT12" s="386"/>
      <c r="AU12" s="386"/>
      <c r="AV12" s="285"/>
      <c r="AW12" s="376"/>
      <c r="AX12" s="386"/>
      <c r="AY12" s="285"/>
      <c r="AZ12" s="285"/>
      <c r="BA12" s="285"/>
      <c r="BB12" s="285"/>
      <c r="BC12" s="55">
        <f>IF(COUNTIF(E12:J12,"&gt;59")=COUNTA(E12:J12),(IF(COUNTA(E12:J12&gt;0),SUM(E12:J12)/COUNT(E12:J12),"св")),"Нет п/оц.")</f>
        <v>89.666666666666671</v>
      </c>
      <c r="BD12" s="55" t="e">
        <f t="shared" si="3"/>
        <v>#DIV/0!</v>
      </c>
      <c r="BE12" s="95" t="e">
        <f t="shared" si="4"/>
        <v>#DIV/0!</v>
      </c>
      <c r="BF12" s="95"/>
      <c r="BG12" s="95"/>
      <c r="BH12" s="408"/>
      <c r="BI12" s="408"/>
      <c r="BJ12" s="408"/>
      <c r="BK12" s="409">
        <f>IF(COUNTIF(E12:BB12,"&gt;59")=COUNTA(E12:BB12),(IF(COUNTA(E12:BB12)&gt;0,SUM(E12:BB12)/COUNT(E12:BB12),"св")),"Нет п/оц.")</f>
        <v>89.666666666666671</v>
      </c>
      <c r="BL12" s="26">
        <f>COUNTIF(E12:BB12,"&gt;=90")</f>
        <v>5</v>
      </c>
      <c r="BM12" s="26">
        <f>COUNTIFS(E12:BB12,"&gt;=74",E12:BB12,"&lt;90")</f>
        <v>1</v>
      </c>
      <c r="BN12" s="26">
        <f>COUNTIFS(E12:BB12,"&gt;=60",E12:BB12,"&lt;74")</f>
        <v>0</v>
      </c>
      <c r="BO12" s="275">
        <f t="shared" si="0"/>
        <v>6</v>
      </c>
      <c r="BP12" s="427">
        <f t="shared" si="1"/>
        <v>83.333333333333343</v>
      </c>
      <c r="BR12" s="341">
        <f>COUNTIF(E12:BB12,"&gt;=90")/COUNT(E12:BB12)*100</f>
        <v>83.333333333333343</v>
      </c>
      <c r="BS12" s="341">
        <f>(COUNTIF(E12:BB12,"&gt;=82")-COUNTIF(E12:BB12,"&gt;=90"))/COUNT(E12:BB12)*100</f>
        <v>16.666666666666664</v>
      </c>
      <c r="BT12" s="341">
        <f>(COUNTIF(E12:BB12,"&gt;=74")-COUNTIF(E12:BB12,"&gt;=82"))/COUNT(E12:BB12)*100</f>
        <v>0</v>
      </c>
      <c r="BU12" s="341">
        <f>(COUNTIF(E12:BB12,"&gt;=64")-COUNTIF(E12:BB12,"&gt;=74"))/(COUNT(E12:BB12))*100</f>
        <v>0</v>
      </c>
      <c r="BV12" s="341">
        <f>(COUNTIF(E12:BB12,"&gt;=60")-COUNTIF(E12:BB12,"&gt;=64"))/(COUNT(E12:BB12))*100</f>
        <v>0</v>
      </c>
      <c r="BX12" s="24">
        <f t="shared" si="8"/>
        <v>0.83333333333333337</v>
      </c>
      <c r="BY12" s="24">
        <f t="shared" si="2"/>
        <v>0.16666666666666666</v>
      </c>
      <c r="BZ12" s="24">
        <f t="shared" si="2"/>
        <v>0</v>
      </c>
    </row>
    <row r="13" spans="1:78" s="24" customFormat="1" ht="18" x14ac:dyDescent="0.25">
      <c r="A13" s="89">
        <v>4</v>
      </c>
      <c r="B13" s="168" t="s">
        <v>307</v>
      </c>
      <c r="C13" s="68" t="s">
        <v>311</v>
      </c>
      <c r="D13" s="76" t="s">
        <v>17</v>
      </c>
      <c r="E13" s="282">
        <v>80</v>
      </c>
      <c r="F13" s="262">
        <v>84</v>
      </c>
      <c r="G13" s="262">
        <v>90</v>
      </c>
      <c r="H13" s="262">
        <v>78</v>
      </c>
      <c r="I13" s="262">
        <v>86</v>
      </c>
      <c r="J13" s="262">
        <v>75</v>
      </c>
      <c r="K13" s="262"/>
      <c r="L13" s="262"/>
      <c r="M13" s="262"/>
      <c r="N13" s="262"/>
      <c r="O13" s="262"/>
      <c r="P13" s="262"/>
      <c r="Q13" s="262"/>
      <c r="R13" s="262"/>
      <c r="S13" s="394"/>
      <c r="T13" s="396"/>
      <c r="U13" s="396"/>
      <c r="V13" s="396"/>
      <c r="W13" s="396"/>
      <c r="X13" s="396"/>
      <c r="Y13" s="397"/>
      <c r="Z13" s="398"/>
      <c r="AA13" s="433"/>
      <c r="AB13" s="398"/>
      <c r="AC13" s="398"/>
      <c r="AD13" s="398"/>
      <c r="AE13" s="224"/>
      <c r="AF13" s="392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55">
        <f>IF(COUNTIF(E13:J13,"&gt;59")=COUNTA(E13:J13),(IF(COUNTA(E13:J13&gt;0),SUM(E13:J13)/COUNT(E13:J13),"св")),"Нет п/оц.")</f>
        <v>82.166666666666671</v>
      </c>
      <c r="BD13" s="55" t="e">
        <f t="shared" si="3"/>
        <v>#DIV/0!</v>
      </c>
      <c r="BE13" s="95" t="e">
        <f t="shared" si="4"/>
        <v>#DIV/0!</v>
      </c>
      <c r="BF13" s="95"/>
      <c r="BG13" s="95"/>
      <c r="BH13" s="408"/>
      <c r="BI13" s="408"/>
      <c r="BJ13" s="408"/>
      <c r="BK13" s="409">
        <f>IF(COUNTIF(E13:BB13,"&gt;59")=COUNTA(E13:BB13),(IF(COUNTA(E13:BB13)&gt;0,SUM(E13:BB13)/COUNT(E13:BB13),"св")),"Нет п/оц.")</f>
        <v>82.166666666666671</v>
      </c>
      <c r="BL13" s="26">
        <f>COUNTIF(E13:BB13,"&gt;=90")</f>
        <v>1</v>
      </c>
      <c r="BM13" s="26">
        <f>COUNTIFS(E13:BB13,"&gt;=74",E13:BB13,"&lt;90")</f>
        <v>5</v>
      </c>
      <c r="BN13" s="26">
        <f>COUNTIFS(E13:BB13,"&gt;=60",E13:BB13,"&lt;74")</f>
        <v>0</v>
      </c>
      <c r="BO13" s="275">
        <f t="shared" si="0"/>
        <v>6</v>
      </c>
      <c r="BP13" s="427">
        <f t="shared" si="1"/>
        <v>16.666666666666664</v>
      </c>
      <c r="BR13" s="341">
        <f>COUNTIF(E13:BB13,"&gt;=90")/COUNT(E13:BB13)*100</f>
        <v>16.666666666666664</v>
      </c>
      <c r="BS13" s="341">
        <f>(COUNTIF(E13:BB13,"&gt;=82")-COUNTIF(E13:BB13,"&gt;=90"))/COUNT(E13:BB13)*100</f>
        <v>33.333333333333329</v>
      </c>
      <c r="BT13" s="341">
        <f>(COUNTIF(E13:BB13,"&gt;=74")-COUNTIF(E13:BB13,"&gt;=82"))/COUNT(E13:BB13)*100</f>
        <v>50</v>
      </c>
      <c r="BU13" s="341">
        <f>(COUNTIF(E13:BB13,"&gt;=64")-COUNTIF(E13:BB13,"&gt;=74"))/(COUNT(E13:BB13))*100</f>
        <v>0</v>
      </c>
      <c r="BV13" s="341">
        <f>(COUNTIF(E13:BB13,"&gt;=60")-COUNTIF(E13:BB13,"&gt;=64"))/(COUNT(E13:BB13))*100</f>
        <v>0</v>
      </c>
      <c r="BX13" s="24">
        <f t="shared" si="8"/>
        <v>0.16666666666666666</v>
      </c>
      <c r="BY13" s="24">
        <f t="shared" si="2"/>
        <v>0.83333333333333337</v>
      </c>
      <c r="BZ13" s="24">
        <f t="shared" si="2"/>
        <v>0</v>
      </c>
    </row>
    <row r="14" spans="1:78" s="24" customFormat="1" ht="18" x14ac:dyDescent="0.25">
      <c r="A14" s="89">
        <v>5</v>
      </c>
      <c r="B14" s="168" t="s">
        <v>308</v>
      </c>
      <c r="C14" s="68" t="s">
        <v>311</v>
      </c>
      <c r="D14" s="76" t="s">
        <v>17</v>
      </c>
      <c r="E14" s="396">
        <v>90</v>
      </c>
      <c r="F14" s="283">
        <v>90</v>
      </c>
      <c r="G14" s="282">
        <v>93</v>
      </c>
      <c r="H14" s="282">
        <v>77</v>
      </c>
      <c r="I14" s="282">
        <v>90</v>
      </c>
      <c r="J14" s="282">
        <v>80</v>
      </c>
      <c r="K14" s="282"/>
      <c r="L14" s="282"/>
      <c r="M14" s="282"/>
      <c r="N14" s="282"/>
      <c r="O14" s="282"/>
      <c r="P14" s="282"/>
      <c r="Q14" s="282"/>
      <c r="R14" s="282"/>
      <c r="S14" s="395"/>
      <c r="T14" s="396"/>
      <c r="U14" s="396"/>
      <c r="V14" s="396"/>
      <c r="W14" s="396"/>
      <c r="X14" s="396"/>
      <c r="Y14" s="397"/>
      <c r="Z14" s="398"/>
      <c r="AA14" s="433"/>
      <c r="AB14" s="398"/>
      <c r="AC14" s="398"/>
      <c r="AD14" s="398"/>
      <c r="AE14" s="224"/>
      <c r="AF14" s="392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55">
        <f>IF(COUNTIF(E14:J14,"&gt;59")=COUNTA(E14:J14),(IF(COUNTA(E14:J14&gt;0),SUM(E14:J14)/COUNT(E14:J14),"св")),"Нет п/оц.")</f>
        <v>86.666666666666671</v>
      </c>
      <c r="BD14" s="55" t="e">
        <f t="shared" si="3"/>
        <v>#DIV/0!</v>
      </c>
      <c r="BE14" s="95" t="e">
        <f t="shared" si="4"/>
        <v>#DIV/0!</v>
      </c>
      <c r="BF14" s="95"/>
      <c r="BG14" s="95"/>
      <c r="BH14" s="408"/>
      <c r="BI14" s="408"/>
      <c r="BJ14" s="408"/>
      <c r="BK14" s="409">
        <f>IF(COUNTIF(E14:BB14,"&gt;59")=COUNTA(E14:BB14),(IF(COUNTA(E14:BB14)&gt;0,SUM(E14:BB14)/COUNT(E14:BB14),"св")),"Нет п/оц.")</f>
        <v>86.666666666666671</v>
      </c>
      <c r="BL14" s="26">
        <f>COUNTIF(E14:BB14,"&gt;=90")</f>
        <v>4</v>
      </c>
      <c r="BM14" s="26">
        <f>COUNTIFS(E14:BB14,"&gt;=74",E14:BB14,"&lt;90")</f>
        <v>2</v>
      </c>
      <c r="BN14" s="26">
        <f>COUNTIFS(E14:BB14,"&gt;=60",E14:BB14,"&lt;74")</f>
        <v>0</v>
      </c>
      <c r="BO14" s="275">
        <f t="shared" si="0"/>
        <v>6</v>
      </c>
      <c r="BP14" s="427">
        <f t="shared" si="1"/>
        <v>66.666666666666657</v>
      </c>
      <c r="BR14" s="341">
        <f>COUNTIF(E14:BB14,"&gt;=90")/COUNT(E14:BB14)*100</f>
        <v>66.666666666666657</v>
      </c>
      <c r="BS14" s="341">
        <f>(COUNTIF(E14:BB14,"&gt;=82")-COUNTIF(E14:BB14,"&gt;=90"))/COUNT(E14:BB14)*100</f>
        <v>0</v>
      </c>
      <c r="BT14" s="341">
        <f>(COUNTIF(E14:BB14,"&gt;=74")-COUNTIF(E14:BB14,"&gt;=82"))/COUNT(E14:BB14)*100</f>
        <v>33.333333333333329</v>
      </c>
      <c r="BU14" s="341">
        <f>(COUNTIF(E14:BB14,"&gt;=64")-COUNTIF(E14:BB14,"&gt;=74"))/(COUNT(E14:BB14))*100</f>
        <v>0</v>
      </c>
      <c r="BV14" s="341">
        <f>(COUNTIF(E14:BB14,"&gt;=60")-COUNTIF(E14:BB14,"&gt;=64"))/(COUNT(E14:BB14))*100</f>
        <v>0</v>
      </c>
      <c r="BX14" s="24">
        <f t="shared" si="8"/>
        <v>0.66666666666666663</v>
      </c>
      <c r="BY14" s="24">
        <f t="shared" si="2"/>
        <v>0.33333333333333331</v>
      </c>
      <c r="BZ14" s="24">
        <f t="shared" si="2"/>
        <v>0</v>
      </c>
    </row>
    <row r="15" spans="1:78" s="242" customFormat="1" ht="18" x14ac:dyDescent="0.25">
      <c r="A15" s="89">
        <v>6</v>
      </c>
      <c r="B15" s="168" t="s">
        <v>309</v>
      </c>
      <c r="C15" s="68" t="s">
        <v>311</v>
      </c>
      <c r="D15" s="76" t="s">
        <v>17</v>
      </c>
      <c r="E15" s="396">
        <v>82</v>
      </c>
      <c r="F15" s="428">
        <v>96</v>
      </c>
      <c r="G15" s="396">
        <v>77</v>
      </c>
      <c r="H15" s="396">
        <v>91</v>
      </c>
      <c r="I15" s="396">
        <v>86</v>
      </c>
      <c r="J15" s="396">
        <v>75</v>
      </c>
      <c r="K15" s="396"/>
      <c r="L15" s="396"/>
      <c r="M15" s="396"/>
      <c r="N15" s="396"/>
      <c r="O15" s="396"/>
      <c r="P15" s="396"/>
      <c r="Q15" s="396"/>
      <c r="R15" s="396"/>
      <c r="S15" s="429"/>
      <c r="T15" s="396"/>
      <c r="U15" s="396"/>
      <c r="V15" s="396"/>
      <c r="W15" s="396"/>
      <c r="X15" s="396"/>
      <c r="Y15" s="397"/>
      <c r="Z15" s="398"/>
      <c r="AA15" s="433"/>
      <c r="AB15" s="398"/>
      <c r="AC15" s="398"/>
      <c r="AD15" s="398"/>
      <c r="AE15" s="224"/>
      <c r="AF15" s="392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55">
        <f>IF(COUNTIF(E15:J15,"&gt;59")=COUNTA(E15:J15),(IF(COUNTA(E15:J15&gt;0),SUM(E15:J15)/COUNT(E15:J15),"св")),"Нет п/оц.")</f>
        <v>84.5</v>
      </c>
      <c r="BD15" s="55" t="e">
        <f t="shared" si="3"/>
        <v>#DIV/0!</v>
      </c>
      <c r="BE15" s="95" t="e">
        <f t="shared" si="4"/>
        <v>#DIV/0!</v>
      </c>
      <c r="BF15" s="95"/>
      <c r="BG15" s="95"/>
      <c r="BH15" s="408"/>
      <c r="BI15" s="408"/>
      <c r="BJ15" s="408"/>
      <c r="BK15" s="409">
        <f>IF(COUNTIF(E15:BB15,"&gt;59")=COUNTA(E15:BB15),(IF(COUNTA(E15:BB15)&gt;0,SUM(E15:BB15)/COUNT(E15:BB15),"св")),"Нет п/оц.")</f>
        <v>84.5</v>
      </c>
      <c r="BL15" s="26">
        <f>COUNTIF(E15:BB15,"&gt;=90")</f>
        <v>2</v>
      </c>
      <c r="BM15" s="26">
        <f>COUNTIFS(E15:BB15,"&gt;=74",E15:BB15,"&lt;90")</f>
        <v>4</v>
      </c>
      <c r="BN15" s="26">
        <f>COUNTIFS(E15:BB15,"&gt;=60",E15:BB15,"&lt;74")</f>
        <v>0</v>
      </c>
      <c r="BO15" s="275">
        <f t="shared" si="0"/>
        <v>6</v>
      </c>
      <c r="BP15" s="427">
        <f t="shared" si="1"/>
        <v>33.333333333333329</v>
      </c>
      <c r="BR15" s="341">
        <f>COUNTIF(E15:BB15,"&gt;=90")/COUNT(E15:BB15)*100</f>
        <v>33.333333333333329</v>
      </c>
      <c r="BS15" s="341">
        <f>(COUNTIF(E15:BB15,"&gt;=82")-COUNTIF(E15:BB15,"&gt;=90"))/COUNT(E15:BB15)*100</f>
        <v>33.333333333333329</v>
      </c>
      <c r="BT15" s="341">
        <f>(COUNTIF(E15:BB15,"&gt;=74")-COUNTIF(E15:BB15,"&gt;=82"))/COUNT(E15:BB15)*100</f>
        <v>33.333333333333329</v>
      </c>
      <c r="BU15" s="341">
        <f>(COUNTIF(E15:BB15,"&gt;=64")-COUNTIF(E15:BB15,"&gt;=74"))/(COUNT(E15:BB15))*100</f>
        <v>0</v>
      </c>
      <c r="BV15" s="341">
        <f>(COUNTIF(E15:BB15,"&gt;=60")-COUNTIF(E15:BB15,"&gt;=64"))/(COUNT(E15:BB15))*100</f>
        <v>0</v>
      </c>
      <c r="BW15" s="24"/>
      <c r="BX15" s="24">
        <f t="shared" si="8"/>
        <v>0.33333333333333331</v>
      </c>
      <c r="BY15" s="24">
        <f t="shared" si="2"/>
        <v>0.66666666666666663</v>
      </c>
      <c r="BZ15" s="24">
        <f t="shared" si="2"/>
        <v>0</v>
      </c>
    </row>
    <row r="16" spans="1:78" s="58" customFormat="1" ht="18" x14ac:dyDescent="0.25">
      <c r="A16" s="234"/>
      <c r="B16" s="244" t="s">
        <v>310</v>
      </c>
      <c r="C16" s="68" t="s">
        <v>311</v>
      </c>
      <c r="D16" s="76" t="s">
        <v>17</v>
      </c>
      <c r="E16" s="396">
        <v>97</v>
      </c>
      <c r="F16" s="428">
        <v>91</v>
      </c>
      <c r="G16" s="396">
        <v>82</v>
      </c>
      <c r="H16" s="396">
        <v>98</v>
      </c>
      <c r="I16" s="396">
        <v>96</v>
      </c>
      <c r="J16" s="396">
        <v>100</v>
      </c>
      <c r="K16" s="396"/>
      <c r="L16" s="396"/>
      <c r="M16" s="396"/>
      <c r="N16" s="396"/>
      <c r="O16" s="396"/>
      <c r="P16" s="396"/>
      <c r="Q16" s="396"/>
      <c r="R16" s="396"/>
      <c r="S16" s="429"/>
      <c r="T16" s="396"/>
      <c r="U16" s="396"/>
      <c r="V16" s="396"/>
      <c r="W16" s="396"/>
      <c r="X16" s="396"/>
      <c r="Y16" s="397"/>
      <c r="Z16" s="398"/>
      <c r="AA16" s="433"/>
      <c r="AB16" s="398"/>
      <c r="AC16" s="398"/>
      <c r="AD16" s="398"/>
      <c r="AE16" s="224"/>
      <c r="AF16" s="392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55">
        <f>IF(COUNTIF(E16:J16,"&gt;59")=COUNTA(E16:J16),(IF(COUNTA(E16:J16&gt;0),SUM(E16:J16)/COUNT(E16:J16),"св")),"Нет п/оц.")</f>
        <v>94</v>
      </c>
      <c r="BD16" s="55" t="e">
        <f t="shared" si="3"/>
        <v>#DIV/0!</v>
      </c>
      <c r="BE16" s="95" t="e">
        <f t="shared" si="4"/>
        <v>#DIV/0!</v>
      </c>
      <c r="BF16" s="95"/>
      <c r="BG16" s="95"/>
      <c r="BH16" s="408"/>
      <c r="BI16" s="408"/>
      <c r="BJ16" s="408"/>
      <c r="BK16" s="409">
        <f>IF(COUNTIF(E16:BB16,"&gt;59")=COUNTA(E16:BB16),(IF(COUNTA(E16:BB16)&gt;0,SUM(E16:BB16)/COUNT(E16:BB16),"св")),"Нет п/оц.")</f>
        <v>94</v>
      </c>
      <c r="BL16" s="26">
        <f>COUNTIF(E16:BB16,"&gt;=90")</f>
        <v>5</v>
      </c>
      <c r="BM16" s="26">
        <f>COUNTIFS(E16:BB16,"&gt;=74",E16:BB16,"&lt;90")</f>
        <v>1</v>
      </c>
      <c r="BN16" s="26">
        <f>COUNTIFS(E16:BB16,"&gt;=60",E16:BB16,"&lt;74")</f>
        <v>0</v>
      </c>
      <c r="BO16" s="275">
        <f t="shared" si="0"/>
        <v>6</v>
      </c>
      <c r="BP16" s="427">
        <f t="shared" si="1"/>
        <v>83.333333333333343</v>
      </c>
      <c r="BR16" s="341">
        <f>COUNTIF(E16:BB16,"&gt;=90")/COUNT(E16:BB16)*100</f>
        <v>83.333333333333343</v>
      </c>
      <c r="BS16" s="341">
        <f>(COUNTIF(E16:BB16,"&gt;=82")-COUNTIF(E16:BB16,"&gt;=90"))/COUNT(E16:BB16)*100</f>
        <v>16.666666666666664</v>
      </c>
      <c r="BT16" s="341">
        <f>(COUNTIF(E16:BB16,"&gt;=74")-COUNTIF(E16:BB16,"&gt;=82"))/COUNT(E16:BB16)*100</f>
        <v>0</v>
      </c>
      <c r="BU16" s="341">
        <f>(COUNTIF(E16:BB16,"&gt;=64")-COUNTIF(E16:BB16,"&gt;=74"))/(COUNT(E16:BB16))*100</f>
        <v>0</v>
      </c>
      <c r="BV16" s="341">
        <f>(COUNTIF(E16:BB16,"&gt;=60")-COUNTIF(E16:BB16,"&gt;=64"))/(COUNT(E16:BB16))*100</f>
        <v>0</v>
      </c>
      <c r="BW16" s="24"/>
      <c r="BX16" s="24">
        <f t="shared" si="8"/>
        <v>0.83333333333333337</v>
      </c>
      <c r="BY16" s="24">
        <f t="shared" si="2"/>
        <v>0.16666666666666666</v>
      </c>
      <c r="BZ16" s="24">
        <f t="shared" si="2"/>
        <v>0</v>
      </c>
    </row>
    <row r="17" spans="1:80" ht="18" x14ac:dyDescent="0.25">
      <c r="A17" s="234">
        <v>7</v>
      </c>
      <c r="B17" s="244"/>
      <c r="C17" s="68"/>
      <c r="D17" s="236"/>
      <c r="E17" s="396"/>
      <c r="F17" s="428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429"/>
      <c r="T17" s="396"/>
      <c r="U17" s="396"/>
      <c r="V17" s="396"/>
      <c r="W17" s="396"/>
      <c r="X17" s="396"/>
      <c r="Y17" s="397"/>
      <c r="Z17" s="398"/>
      <c r="AA17" s="433"/>
      <c r="AB17" s="398"/>
      <c r="AC17" s="398"/>
      <c r="AD17" s="398"/>
      <c r="AE17" s="224"/>
      <c r="AF17" s="392"/>
      <c r="AG17" s="224"/>
      <c r="AH17" s="392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55" t="e">
        <f>IF(COUNTIF(E17:J17,"&gt;59")=COUNTA(E17:J17),(IF(COUNTA(E17:J17&gt;0),SUM(E17:J17)/COUNT(E17:J17),"св")),"Нет п/оц.")</f>
        <v>#DIV/0!</v>
      </c>
      <c r="BD17" s="55" t="e">
        <f t="shared" si="3"/>
        <v>#DIV/0!</v>
      </c>
      <c r="BE17" s="95" t="e">
        <f t="shared" si="4"/>
        <v>#DIV/0!</v>
      </c>
      <c r="BF17" s="95"/>
      <c r="BG17" s="95"/>
      <c r="BH17" s="408"/>
      <c r="BI17" s="408"/>
      <c r="BJ17" s="408"/>
      <c r="BK17" s="409" t="str">
        <f>IF(COUNTIF(E17:BB17,"&gt;59")=COUNTA(E17:BB17),(IF(COUNTA(E17:BB17)&gt;0,SUM(E17:BB17)/COUNT(E17:BB17),"св")),"Нет п/оц.")</f>
        <v>св</v>
      </c>
      <c r="BL17" s="26">
        <f>COUNTIF(E17:BB17,"&gt;=90")</f>
        <v>0</v>
      </c>
      <c r="BM17" s="26">
        <f>COUNTIFS(E17:BB17,"&gt;=74",E17:BB17,"&lt;90")</f>
        <v>0</v>
      </c>
      <c r="BN17" s="26">
        <f>COUNTIFS(E17:BB17,"&gt;=60",E17:BB17,"&lt;74")</f>
        <v>0</v>
      </c>
      <c r="BO17" s="275">
        <f t="shared" si="0"/>
        <v>0</v>
      </c>
      <c r="BP17" s="427" t="e">
        <f t="shared" si="1"/>
        <v>#DIV/0!</v>
      </c>
      <c r="BR17" s="341" t="e">
        <f>COUNTIF(E17:BB17,"&gt;=90")/COUNT(E17:BB17)*100</f>
        <v>#DIV/0!</v>
      </c>
      <c r="BS17" s="341" t="e">
        <f>(COUNTIF(E17:BB17,"&gt;=82")-COUNTIF(E17:BB17,"&gt;=90"))/COUNT(E17:BB17)*100</f>
        <v>#DIV/0!</v>
      </c>
      <c r="BT17" s="341" t="e">
        <f>(COUNTIF(E17:BB17,"&gt;=74")-COUNTIF(E17:BB17,"&gt;=82"))/COUNT(E17:BB17)*100</f>
        <v>#DIV/0!</v>
      </c>
      <c r="BU17" s="341" t="e">
        <f>(COUNTIF(E17:BB17,"&gt;=64")-COUNTIF(E17:BB17,"&gt;=74"))/(COUNT(E17:BB17))*100</f>
        <v>#DIV/0!</v>
      </c>
      <c r="BV17" s="341" t="e">
        <f>(COUNTIF(E17:BB17,"&gt;=60")-COUNTIF(E17:BB17,"&gt;=64"))/(COUNT(E17:BB17))*100</f>
        <v>#DIV/0!</v>
      </c>
      <c r="BW17" s="24"/>
      <c r="BX17" s="24" t="e">
        <f t="shared" si="8"/>
        <v>#DIV/0!</v>
      </c>
      <c r="BY17" s="24" t="e">
        <f t="shared" si="2"/>
        <v>#DIV/0!</v>
      </c>
      <c r="BZ17" s="24" t="e">
        <f t="shared" si="2"/>
        <v>#DIV/0!</v>
      </c>
    </row>
    <row r="18" spans="1:80" s="5" customFormat="1" ht="18" x14ac:dyDescent="0.25">
      <c r="A18" s="89">
        <v>9</v>
      </c>
      <c r="B18" s="168"/>
      <c r="C18" s="68"/>
      <c r="D18" s="76"/>
      <c r="E18" s="396"/>
      <c r="F18" s="428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429"/>
      <c r="T18" s="396"/>
      <c r="U18" s="396"/>
      <c r="V18" s="396"/>
      <c r="W18" s="396"/>
      <c r="X18" s="396"/>
      <c r="Y18" s="397"/>
      <c r="Z18" s="398"/>
      <c r="AA18" s="433"/>
      <c r="AB18" s="398"/>
      <c r="AC18" s="398"/>
      <c r="AD18" s="398"/>
      <c r="AE18" s="224"/>
      <c r="AF18" s="224"/>
      <c r="AG18" s="221"/>
      <c r="AH18" s="434"/>
      <c r="AI18" s="224"/>
      <c r="AJ18" s="224"/>
      <c r="AK18" s="224"/>
      <c r="AL18" s="221"/>
      <c r="AM18" s="221"/>
      <c r="AN18" s="221"/>
      <c r="AO18" s="221"/>
      <c r="AP18" s="221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55" t="e">
        <f>IF(COUNTIF(E18:J18,"&gt;59")=COUNTA(E18:J18),(IF(COUNTA(E18:J18&gt;0),SUM(E18:J18)/COUNT(E18:J18),"св")),"Нет п/оц.")</f>
        <v>#DIV/0!</v>
      </c>
      <c r="BD18" s="55" t="e">
        <f t="shared" si="3"/>
        <v>#DIV/0!</v>
      </c>
      <c r="BE18" s="95" t="e">
        <f t="shared" si="4"/>
        <v>#DIV/0!</v>
      </c>
      <c r="BF18" s="95"/>
      <c r="BG18" s="95"/>
      <c r="BH18" s="408"/>
      <c r="BI18" s="408"/>
      <c r="BJ18" s="408"/>
      <c r="BK18" s="409" t="str">
        <f>IF(COUNTIF(E18:BB18,"&gt;59")=COUNTA(E18:BB18),(IF(COUNTA(E18:BB18)&gt;0,SUM(E18:BB18)/COUNT(E18:BB18),"св")),"Нет п/оц.")</f>
        <v>св</v>
      </c>
      <c r="BL18" s="26">
        <f>COUNTIF(E18:BB18,"&gt;=90")</f>
        <v>0</v>
      </c>
      <c r="BM18" s="26">
        <f>COUNTIFS(E18:BB18,"&gt;=74",E18:BB18,"&lt;90")</f>
        <v>0</v>
      </c>
      <c r="BN18" s="26">
        <f>COUNTIFS(E18:BB18,"&gt;=60",E18:BB18,"&lt;74")</f>
        <v>0</v>
      </c>
      <c r="BO18" s="275">
        <f t="shared" si="0"/>
        <v>0</v>
      </c>
      <c r="BP18" s="427" t="e">
        <f t="shared" si="1"/>
        <v>#DIV/0!</v>
      </c>
      <c r="BR18" s="341" t="e">
        <f>COUNTIF(E18:BB18,"&gt;=90")/COUNT(E18:BB18)*100</f>
        <v>#DIV/0!</v>
      </c>
      <c r="BS18" s="341" t="e">
        <f>(COUNTIF(E18:BB18,"&gt;=82")-COUNTIF(E18:BB18,"&gt;=90"))/COUNT(E18:BB18)*100</f>
        <v>#DIV/0!</v>
      </c>
      <c r="BT18" s="341" t="e">
        <f>(COUNTIF(E18:BB18,"&gt;=74")-COUNTIF(E18:BB18,"&gt;=82"))/COUNT(E18:BB18)*100</f>
        <v>#DIV/0!</v>
      </c>
      <c r="BU18" s="341" t="e">
        <f>(COUNTIF(E18:BB18,"&gt;=64")-COUNTIF(E18:BB18,"&gt;=74"))/(COUNT(E18:BB18))*100</f>
        <v>#DIV/0!</v>
      </c>
      <c r="BV18" s="341" t="e">
        <f>(COUNTIF(E18:BB18,"&gt;=60")-COUNTIF(E18:BB18,"&gt;=64"))/(COUNT(E18:BB18))*100</f>
        <v>#DIV/0!</v>
      </c>
      <c r="BW18" s="24"/>
      <c r="BX18" s="24" t="e">
        <f t="shared" si="8"/>
        <v>#DIV/0!</v>
      </c>
      <c r="BY18" s="24" t="e">
        <f t="shared" si="2"/>
        <v>#DIV/0!</v>
      </c>
      <c r="BZ18" s="24" t="e">
        <f t="shared" si="2"/>
        <v>#DIV/0!</v>
      </c>
    </row>
    <row r="19" spans="1:80" s="2" customFormat="1" ht="24" customHeight="1" x14ac:dyDescent="0.2">
      <c r="B19" s="1"/>
      <c r="D19" s="1"/>
      <c r="E19"/>
      <c r="F19"/>
      <c r="G1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</row>
    <row r="20" spans="1:80" s="2" customFormat="1" ht="24" customHeight="1" x14ac:dyDescent="0.2">
      <c r="B20" s="1"/>
      <c r="D20" s="1"/>
      <c r="E20"/>
      <c r="F20"/>
      <c r="G2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s="2" customFormat="1" ht="24" customHeight="1" x14ac:dyDescent="0.2">
      <c r="B21" s="1"/>
      <c r="D21" s="1"/>
      <c r="E21"/>
      <c r="F21"/>
      <c r="G2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s="2" customFormat="1" ht="24" customHeight="1" x14ac:dyDescent="0.2">
      <c r="B22" s="1"/>
      <c r="D22" s="1"/>
      <c r="E22"/>
      <c r="F22"/>
      <c r="G2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s="2" customFormat="1" ht="24" customHeight="1" x14ac:dyDescent="0.2">
      <c r="B23" s="1"/>
      <c r="D23" s="1"/>
      <c r="E23"/>
      <c r="F23"/>
      <c r="G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</row>
    <row r="24" spans="1:80" s="2" customFormat="1" ht="24" customHeight="1" x14ac:dyDescent="0.2">
      <c r="B24" s="1"/>
      <c r="D24" s="1"/>
      <c r="E24"/>
      <c r="F24"/>
      <c r="G2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</row>
    <row r="25" spans="1:80" s="2" customFormat="1" ht="24" customHeight="1" x14ac:dyDescent="0.2">
      <c r="B25" s="1"/>
      <c r="D25" s="1"/>
      <c r="E25"/>
      <c r="F25"/>
      <c r="G2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s="2" customFormat="1" ht="24" customHeight="1" x14ac:dyDescent="0.2">
      <c r="B26" s="1"/>
      <c r="D26" s="1"/>
      <c r="E26"/>
      <c r="F26"/>
      <c r="G2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s="2" customFormat="1" ht="24" customHeight="1" x14ac:dyDescent="0.2">
      <c r="B27" s="1"/>
      <c r="D27" s="1"/>
      <c r="E27"/>
      <c r="F27"/>
      <c r="G2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s="2" customFormat="1" ht="24" customHeight="1" x14ac:dyDescent="0.2">
      <c r="B28" s="1"/>
      <c r="D28" s="1"/>
      <c r="E28"/>
      <c r="F28"/>
      <c r="G2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s="2" customFormat="1" ht="24" customHeight="1" x14ac:dyDescent="0.2">
      <c r="B29" s="1"/>
      <c r="D29" s="1"/>
      <c r="E29"/>
      <c r="F29"/>
      <c r="G2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  <row r="30" spans="1:80" s="2" customFormat="1" ht="24" customHeight="1" x14ac:dyDescent="0.2">
      <c r="B30" s="1"/>
      <c r="D30" s="1"/>
      <c r="E30"/>
      <c r="F30"/>
      <c r="G3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</row>
    <row r="31" spans="1:80" s="2" customFormat="1" ht="24" customHeight="1" x14ac:dyDescent="0.2">
      <c r="B31" s="1"/>
      <c r="D31" s="1"/>
      <c r="E31"/>
      <c r="F31"/>
      <c r="G3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</row>
    <row r="32" spans="1:80" s="2" customFormat="1" ht="24" customHeight="1" x14ac:dyDescent="0.2">
      <c r="B32" s="1"/>
      <c r="D32" s="1"/>
      <c r="E32"/>
      <c r="F32"/>
      <c r="G3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</row>
    <row r="33" spans="2:80" s="2" customFormat="1" ht="24" customHeight="1" x14ac:dyDescent="0.2">
      <c r="B33" s="1"/>
      <c r="D33" s="1"/>
      <c r="E33"/>
      <c r="F33"/>
      <c r="G3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</row>
    <row r="34" spans="2:80" s="2" customFormat="1" ht="24" customHeight="1" x14ac:dyDescent="0.2">
      <c r="B34" s="1"/>
      <c r="D34" s="1"/>
      <c r="E34"/>
      <c r="F34"/>
      <c r="G3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2:80" s="2" customFormat="1" ht="24" customHeight="1" x14ac:dyDescent="0.2">
      <c r="B35" s="1"/>
      <c r="D35" s="1"/>
      <c r="E35"/>
      <c r="F35"/>
      <c r="G3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</row>
    <row r="36" spans="2:80" s="2" customFormat="1" ht="24" customHeight="1" x14ac:dyDescent="0.2">
      <c r="B36" s="1"/>
      <c r="D36" s="1"/>
      <c r="E36"/>
      <c r="F36"/>
      <c r="G3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</row>
    <row r="37" spans="2:80" s="2" customFormat="1" ht="24" customHeight="1" x14ac:dyDescent="0.2">
      <c r="B37" s="1"/>
      <c r="D37" s="1"/>
      <c r="E37"/>
      <c r="F37"/>
      <c r="G3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</row>
    <row r="38" spans="2:80" s="2" customFormat="1" ht="24" customHeight="1" x14ac:dyDescent="0.2">
      <c r="B38" s="1"/>
      <c r="D38" s="1"/>
      <c r="E38"/>
      <c r="F38"/>
      <c r="G3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</row>
    <row r="39" spans="2:80" s="2" customFormat="1" ht="24" customHeight="1" x14ac:dyDescent="0.2">
      <c r="B39" s="1"/>
      <c r="D39" s="1"/>
      <c r="E39"/>
      <c r="F39"/>
      <c r="G39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</row>
    <row r="40" spans="2:80" s="2" customFormat="1" ht="24" customHeight="1" x14ac:dyDescent="0.2">
      <c r="B40" s="1"/>
      <c r="D40" s="1"/>
      <c r="E40"/>
      <c r="F40"/>
      <c r="G4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</row>
    <row r="41" spans="2:80" s="2" customFormat="1" ht="24" customHeight="1" x14ac:dyDescent="0.2">
      <c r="B41" s="1"/>
      <c r="D41" s="1"/>
      <c r="E41"/>
      <c r="F41"/>
      <c r="G4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</row>
    <row r="42" spans="2:80" s="2" customFormat="1" ht="24" customHeight="1" x14ac:dyDescent="0.2">
      <c r="B42" s="1"/>
      <c r="D42" s="1"/>
      <c r="E42"/>
      <c r="F42"/>
      <c r="G4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</row>
    <row r="43" spans="2:80" s="2" customFormat="1" ht="24" customHeight="1" x14ac:dyDescent="0.2">
      <c r="B43" s="1"/>
      <c r="D43" s="1"/>
      <c r="E43"/>
      <c r="F43"/>
      <c r="G4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</row>
    <row r="44" spans="2:80" s="2" customFormat="1" ht="24" customHeight="1" x14ac:dyDescent="0.2">
      <c r="B44" s="1"/>
      <c r="D44" s="1"/>
      <c r="E44"/>
      <c r="F44"/>
      <c r="G4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</row>
    <row r="45" spans="2:80" s="2" customFormat="1" ht="24" customHeight="1" x14ac:dyDescent="0.2">
      <c r="B45" s="1"/>
      <c r="D45" s="1"/>
      <c r="E45"/>
      <c r="F45"/>
      <c r="G4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</row>
    <row r="46" spans="2:80" s="2" customFormat="1" ht="24" customHeight="1" x14ac:dyDescent="0.2">
      <c r="B46" s="1"/>
      <c r="D46" s="1"/>
      <c r="E46"/>
      <c r="F46"/>
      <c r="G4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</row>
    <row r="47" spans="2:80" s="2" customFormat="1" ht="24" customHeight="1" x14ac:dyDescent="0.2">
      <c r="B47" s="1"/>
      <c r="D47" s="1"/>
      <c r="E47"/>
      <c r="F47"/>
      <c r="G4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</row>
    <row r="48" spans="2:80" s="2" customFormat="1" ht="24" customHeight="1" x14ac:dyDescent="0.2">
      <c r="B48" s="1"/>
      <c r="D48" s="1"/>
      <c r="E48"/>
      <c r="F48"/>
      <c r="G4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</row>
    <row r="49" spans="2:80" s="2" customFormat="1" ht="24" customHeight="1" x14ac:dyDescent="0.2">
      <c r="B49" s="1"/>
      <c r="D49" s="1"/>
      <c r="E49"/>
      <c r="F49"/>
      <c r="G4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</row>
  </sheetData>
  <autoFilter ref="B7:BP18">
    <sortState ref="B8:BW89">
      <sortCondition ref="C7:C89"/>
    </sortState>
  </autoFilter>
  <mergeCells count="16">
    <mergeCell ref="AE2:AJ2"/>
    <mergeCell ref="AK2:AP2"/>
    <mergeCell ref="AQ2:AV2"/>
    <mergeCell ref="AW2:BB2"/>
    <mergeCell ref="A3:D3"/>
    <mergeCell ref="BC5:BH5"/>
    <mergeCell ref="E1:Q1"/>
    <mergeCell ref="R1:AD1"/>
    <mergeCell ref="AE1:AP1"/>
    <mergeCell ref="AQ1:BB1"/>
    <mergeCell ref="BC1:BK3"/>
    <mergeCell ref="BL1:BP3"/>
    <mergeCell ref="E2:J2"/>
    <mergeCell ref="K2:Q2"/>
    <mergeCell ref="R2:X2"/>
    <mergeCell ref="Y2:AD2"/>
  </mergeCells>
  <conditionalFormatting sqref="C4:D4 D5 D7 D17:D18">
    <cfRule type="cellIs" dxfId="40" priority="8" stopIfTrue="1" operator="equal">
      <formula>"К"</formula>
    </cfRule>
  </conditionalFormatting>
  <conditionalFormatting sqref="E8:BB18">
    <cfRule type="cellIs" dxfId="39" priority="9" stopIfTrue="1" operator="between">
      <formula>1</formula>
      <formula>59</formula>
    </cfRule>
    <cfRule type="cellIs" dxfId="38" priority="10" stopIfTrue="1" operator="equal">
      <formula>0</formula>
    </cfRule>
  </conditionalFormatting>
  <conditionalFormatting sqref="BP8:BP18">
    <cfRule type="cellIs" dxfId="37" priority="7" operator="greaterThan">
      <formula>75</formula>
    </cfRule>
  </conditionalFormatting>
  <conditionalFormatting sqref="D8:D16">
    <cfRule type="cellIs" dxfId="1" priority="1" stopIfTrue="1" operator="equal">
      <formula>"К"</formula>
    </cfRule>
  </conditionalFormatting>
  <dataValidations count="2">
    <dataValidation type="textLength" allowBlank="1" showErrorMessage="1" errorTitle="ВНИМАНИЕ" error="Или &quot;К&quot; или смерть !!!" sqref="D8:D18">
      <formula1>1</formula1>
      <formula2>1</formula2>
    </dataValidation>
    <dataValidation allowBlank="1" showErrorMessage="1" errorTitle="ВНИМАНИЕ" error="Или &quot;К&quot; или смерть !!!" sqref="D7">
      <formula1>0</formula1>
      <formula2>0</formula2>
    </dataValidation>
  </dataValidations>
  <pageMargins left="1.1812499999999999" right="0.39374999999999999" top="0.39374999999999999" bottom="0.39374999999999999" header="0.51180555555555551" footer="0.51180555555555551"/>
  <pageSetup paperSize="9" scale="10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J37"/>
  <sheetViews>
    <sheetView topLeftCell="B1" zoomScale="60" zoomScaleNormal="60" zoomScaleSheetLayoutView="75" workbookViewId="0">
      <pane xSplit="1" topLeftCell="C1" activePane="topRight" state="frozen"/>
      <selection activeCell="B7" sqref="B7"/>
      <selection pane="topRight" activeCell="E9" sqref="E9:O22"/>
    </sheetView>
  </sheetViews>
  <sheetFormatPr defaultRowHeight="12.75" outlineLevelRow="1" x14ac:dyDescent="0.2"/>
  <cols>
    <col min="1" max="1" width="5.140625" style="1" hidden="1" customWidth="1"/>
    <col min="2" max="2" width="52.140625" style="1" customWidth="1"/>
    <col min="3" max="3" width="5.28515625" style="2" bestFit="1" customWidth="1"/>
    <col min="4" max="4" width="25.85546875" style="2" bestFit="1" customWidth="1"/>
    <col min="5" max="5" width="7.42578125" style="1" bestFit="1" customWidth="1"/>
    <col min="6" max="6" width="7.7109375" style="1" bestFit="1" customWidth="1"/>
    <col min="7" max="9" width="7.7109375" style="1" customWidth="1"/>
    <col min="10" max="10" width="7" style="1" bestFit="1" customWidth="1"/>
    <col min="11" max="11" width="7" style="1" customWidth="1"/>
    <col min="12" max="15" width="7" style="1" bestFit="1" customWidth="1"/>
    <col min="16" max="16" width="7" style="1" customWidth="1"/>
    <col min="17" max="17" width="7.42578125" style="1" customWidth="1"/>
    <col min="18" max="22" width="7" style="1" customWidth="1"/>
    <col min="23" max="23" width="8.28515625" style="1" customWidth="1"/>
    <col min="24" max="24" width="7.42578125" style="1" customWidth="1"/>
    <col min="25" max="25" width="7" style="1" customWidth="1"/>
    <col min="26" max="26" width="6.5703125" style="1" customWidth="1"/>
    <col min="27" max="27" width="7" style="1" customWidth="1"/>
    <col min="28" max="30" width="8.28515625" style="1" customWidth="1"/>
    <col min="31" max="31" width="7.42578125" style="1" hidden="1" customWidth="1"/>
    <col min="32" max="33" width="7" style="1" hidden="1" customWidth="1"/>
    <col min="34" max="36" width="8.28515625" style="1" hidden="1" customWidth="1"/>
    <col min="37" max="37" width="7.7109375" style="1" hidden="1" customWidth="1"/>
    <col min="38" max="64" width="9.28515625" style="1" hidden="1" customWidth="1"/>
    <col min="65" max="65" width="11.28515625" style="1" bestFit="1" customWidth="1"/>
    <col min="66" max="66" width="10.5703125" style="1" customWidth="1"/>
    <col min="67" max="67" width="12.42578125" style="1" customWidth="1"/>
    <col min="68" max="72" width="12.42578125" style="1" hidden="1" customWidth="1"/>
    <col min="73" max="73" width="28.42578125" style="1" customWidth="1"/>
    <col min="74" max="79" width="9.5703125" style="1" customWidth="1"/>
    <col min="80" max="80" width="9.28515625" style="1" customWidth="1"/>
    <col min="81" max="81" width="9.140625" style="1"/>
    <col min="82" max="84" width="9.140625" style="1" customWidth="1"/>
    <col min="85" max="86" width="9.140625" style="1"/>
    <col min="87" max="87" width="11.85546875" style="1" customWidth="1"/>
    <col min="88" max="16384" width="9.140625" style="1"/>
  </cols>
  <sheetData>
    <row r="1" spans="1:88" s="3" customFormat="1" ht="24.95" customHeight="1" outlineLevel="1" thickBot="1" x14ac:dyDescent="0.35">
      <c r="A1" s="7"/>
      <c r="C1" s="4"/>
      <c r="D1" s="4"/>
      <c r="E1" s="453" t="s">
        <v>0</v>
      </c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548" t="s">
        <v>28</v>
      </c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38"/>
      <c r="AL1" s="539"/>
      <c r="AM1" s="539"/>
      <c r="AN1" s="539"/>
      <c r="AO1" s="539"/>
      <c r="AP1" s="539"/>
      <c r="AQ1" s="539"/>
      <c r="AR1" s="539"/>
      <c r="AS1" s="539"/>
      <c r="AT1" s="539"/>
      <c r="AU1" s="539"/>
      <c r="AV1" s="539"/>
      <c r="AW1" s="539"/>
      <c r="AX1" s="539"/>
      <c r="AY1" s="539"/>
      <c r="AZ1" s="539"/>
      <c r="BA1" s="539"/>
      <c r="BB1" s="539"/>
      <c r="BC1" s="539"/>
      <c r="BD1" s="539"/>
      <c r="BE1" s="539"/>
      <c r="BF1" s="539"/>
      <c r="BG1" s="539"/>
      <c r="BH1" s="539"/>
      <c r="BI1" s="539"/>
      <c r="BJ1" s="539"/>
      <c r="BK1" s="539"/>
      <c r="BL1" s="556"/>
      <c r="BM1" s="550" t="s">
        <v>32</v>
      </c>
      <c r="BN1" s="550"/>
      <c r="BO1" s="550"/>
      <c r="BP1" s="550"/>
      <c r="BQ1" s="550"/>
      <c r="BR1" s="550"/>
      <c r="BS1" s="550"/>
      <c r="BT1" s="550"/>
      <c r="BU1" s="551"/>
      <c r="BV1" s="525" t="s">
        <v>33</v>
      </c>
      <c r="BW1" s="526"/>
      <c r="BX1" s="526"/>
      <c r="BY1" s="526"/>
      <c r="BZ1" s="527"/>
    </row>
    <row r="2" spans="1:88" s="8" customFormat="1" ht="18.75" customHeight="1" outlineLevel="1" thickBot="1" x14ac:dyDescent="0.35">
      <c r="A2" s="7"/>
      <c r="C2" s="9"/>
      <c r="D2" s="9"/>
      <c r="E2" s="534" t="s">
        <v>1</v>
      </c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40" t="s">
        <v>25</v>
      </c>
      <c r="Q2" s="452"/>
      <c r="R2" s="452"/>
      <c r="S2" s="452"/>
      <c r="T2" s="452"/>
      <c r="U2" s="452"/>
      <c r="V2" s="452"/>
      <c r="W2" s="541"/>
      <c r="X2" s="536" t="s">
        <v>27</v>
      </c>
      <c r="Y2" s="537"/>
      <c r="Z2" s="537"/>
      <c r="AA2" s="537"/>
      <c r="AB2" s="537"/>
      <c r="AC2" s="537"/>
      <c r="AD2" s="537"/>
      <c r="AE2" s="546"/>
      <c r="AF2" s="547"/>
      <c r="AG2" s="547"/>
      <c r="AH2" s="547"/>
      <c r="AI2" s="547"/>
      <c r="AJ2" s="547"/>
      <c r="AK2" s="450"/>
      <c r="AL2" s="450"/>
      <c r="AM2" s="450"/>
      <c r="AN2" s="450"/>
      <c r="AO2" s="450"/>
      <c r="AP2" s="450"/>
      <c r="AQ2" s="450"/>
      <c r="AR2" s="492"/>
      <c r="AS2" s="452"/>
      <c r="AT2" s="452"/>
      <c r="AU2" s="452"/>
      <c r="AV2" s="452"/>
      <c r="AW2" s="452"/>
      <c r="AX2" s="452"/>
      <c r="AY2" s="488"/>
      <c r="AZ2" s="492"/>
      <c r="BA2" s="452"/>
      <c r="BB2" s="452"/>
      <c r="BC2" s="452"/>
      <c r="BD2" s="452"/>
      <c r="BE2" s="452"/>
      <c r="BF2" s="488"/>
      <c r="BG2" s="450"/>
      <c r="BH2" s="450"/>
      <c r="BI2" s="450"/>
      <c r="BJ2" s="450"/>
      <c r="BK2" s="450"/>
      <c r="BL2" s="450"/>
      <c r="BM2" s="552"/>
      <c r="BN2" s="552"/>
      <c r="BO2" s="552"/>
      <c r="BP2" s="552"/>
      <c r="BQ2" s="552"/>
      <c r="BR2" s="552"/>
      <c r="BS2" s="552"/>
      <c r="BT2" s="552"/>
      <c r="BU2" s="553"/>
      <c r="BV2" s="528"/>
      <c r="BW2" s="529"/>
      <c r="BX2" s="529"/>
      <c r="BY2" s="529"/>
      <c r="BZ2" s="530"/>
    </row>
    <row r="3" spans="1:88" s="8" customFormat="1" ht="12.75" hidden="1" customHeight="1" outlineLevel="1" x14ac:dyDescent="0.25">
      <c r="A3" s="6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X3" s="99"/>
      <c r="Y3" s="99"/>
      <c r="Z3" s="99"/>
      <c r="AA3" s="99"/>
      <c r="AB3" s="99"/>
      <c r="AC3" s="99"/>
      <c r="AD3" s="152"/>
      <c r="AE3" s="161"/>
      <c r="AF3" s="161"/>
      <c r="AG3" s="161"/>
      <c r="AH3" s="161"/>
      <c r="AI3" s="161"/>
      <c r="AJ3" s="161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552"/>
      <c r="BN3" s="552"/>
      <c r="BO3" s="552"/>
      <c r="BP3" s="552"/>
      <c r="BQ3" s="552"/>
      <c r="BR3" s="552"/>
      <c r="BS3" s="552"/>
      <c r="BT3" s="552"/>
      <c r="BU3" s="553"/>
      <c r="BV3" s="528"/>
      <c r="BW3" s="529"/>
      <c r="BX3" s="529"/>
      <c r="BY3" s="529"/>
      <c r="BZ3" s="530"/>
    </row>
    <row r="4" spans="1:88" s="106" customFormat="1" ht="138" customHeight="1" outlineLevel="1" thickBot="1" x14ac:dyDescent="0.25">
      <c r="A4" s="543" t="s">
        <v>29</v>
      </c>
      <c r="B4" s="544"/>
      <c r="C4" s="544"/>
      <c r="D4" s="545"/>
      <c r="E4" s="139"/>
      <c r="F4" s="140"/>
      <c r="G4" s="174"/>
      <c r="H4" s="174"/>
      <c r="I4" s="174"/>
      <c r="J4" s="140"/>
      <c r="K4" s="174"/>
      <c r="L4" s="174"/>
      <c r="M4" s="174"/>
      <c r="N4" s="174"/>
      <c r="O4" s="172"/>
      <c r="P4" s="139"/>
      <c r="Q4" s="174"/>
      <c r="R4" s="174"/>
      <c r="S4" s="174"/>
      <c r="T4" s="174"/>
      <c r="U4" s="174"/>
      <c r="V4" s="174"/>
      <c r="W4" s="141"/>
      <c r="X4" s="320"/>
      <c r="Y4" s="140"/>
      <c r="Z4" s="174"/>
      <c r="AA4" s="140"/>
      <c r="AB4" s="140"/>
      <c r="AC4" s="140"/>
      <c r="AD4" s="153"/>
      <c r="AE4" s="153"/>
      <c r="AF4" s="153"/>
      <c r="AG4" s="153"/>
      <c r="AH4" s="153"/>
      <c r="AI4" s="153"/>
      <c r="AJ4" s="172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9"/>
      <c r="AW4" s="179"/>
      <c r="AX4" s="179"/>
      <c r="AY4" s="179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554"/>
      <c r="BN4" s="554"/>
      <c r="BO4" s="554"/>
      <c r="BP4" s="554"/>
      <c r="BQ4" s="554"/>
      <c r="BR4" s="554"/>
      <c r="BS4" s="554"/>
      <c r="BT4" s="554"/>
      <c r="BU4" s="555"/>
      <c r="BV4" s="531"/>
      <c r="BW4" s="532"/>
      <c r="BX4" s="532"/>
      <c r="BY4" s="532"/>
      <c r="BZ4" s="533"/>
    </row>
    <row r="5" spans="1:88" s="14" customFormat="1" ht="268.5" customHeight="1" thickBot="1" x14ac:dyDescent="0.35">
      <c r="A5" s="113" t="s">
        <v>2</v>
      </c>
      <c r="B5" s="147" t="s">
        <v>3</v>
      </c>
      <c r="C5" s="115" t="s">
        <v>4</v>
      </c>
      <c r="D5" s="115" t="s">
        <v>5</v>
      </c>
      <c r="E5" s="148" t="s">
        <v>270</v>
      </c>
      <c r="F5" s="148" t="s">
        <v>271</v>
      </c>
      <c r="G5" s="148" t="s">
        <v>272</v>
      </c>
      <c r="H5" s="148" t="s">
        <v>273</v>
      </c>
      <c r="I5" s="148" t="s">
        <v>274</v>
      </c>
      <c r="J5" s="148" t="s">
        <v>275</v>
      </c>
      <c r="K5" s="148" t="s">
        <v>276</v>
      </c>
      <c r="L5" s="148" t="s">
        <v>277</v>
      </c>
      <c r="M5" s="149" t="s">
        <v>278</v>
      </c>
      <c r="N5" s="149" t="s">
        <v>279</v>
      </c>
      <c r="O5" s="330" t="s">
        <v>280</v>
      </c>
      <c r="P5" s="333"/>
      <c r="Q5" s="334"/>
      <c r="R5" s="334"/>
      <c r="S5" s="334"/>
      <c r="T5" s="150"/>
      <c r="U5" s="150"/>
      <c r="V5" s="150"/>
      <c r="W5" s="150"/>
      <c r="X5" s="331"/>
      <c r="Y5" s="148"/>
      <c r="Z5" s="148"/>
      <c r="AA5" s="148"/>
      <c r="AB5" s="150"/>
      <c r="AC5" s="150"/>
      <c r="AD5" s="150"/>
      <c r="AE5" s="148"/>
      <c r="AF5" s="148"/>
      <c r="AG5" s="148"/>
      <c r="AH5" s="150"/>
      <c r="AI5" s="150"/>
      <c r="AJ5" s="151"/>
      <c r="AK5" s="148"/>
      <c r="AL5" s="148"/>
      <c r="AM5" s="148"/>
      <c r="AN5" s="148"/>
      <c r="AO5" s="175"/>
      <c r="AP5" s="175"/>
      <c r="AQ5" s="175"/>
      <c r="AR5" s="148"/>
      <c r="AS5" s="148"/>
      <c r="AT5" s="148"/>
      <c r="AU5" s="148"/>
      <c r="AV5" s="407"/>
      <c r="AW5" s="407"/>
      <c r="AX5" s="407"/>
      <c r="AY5" s="407"/>
      <c r="AZ5" s="406"/>
      <c r="BA5" s="406"/>
      <c r="BB5" s="406"/>
      <c r="BC5" s="406"/>
      <c r="BD5" s="407"/>
      <c r="BE5" s="407"/>
      <c r="BF5" s="407"/>
      <c r="BG5" s="406"/>
      <c r="BH5" s="406"/>
      <c r="BI5" s="407"/>
      <c r="BJ5" s="148"/>
      <c r="BK5" s="148"/>
      <c r="BL5" s="406"/>
      <c r="BM5" s="12" t="s">
        <v>6</v>
      </c>
      <c r="BN5" s="12" t="s">
        <v>24</v>
      </c>
      <c r="BO5" s="12" t="s">
        <v>26</v>
      </c>
      <c r="BP5" s="12"/>
      <c r="BQ5" s="12"/>
      <c r="BR5" s="12"/>
      <c r="BS5" s="12"/>
      <c r="BT5" s="12"/>
      <c r="BU5" s="13" t="s">
        <v>7</v>
      </c>
      <c r="BV5" s="120" t="s">
        <v>8</v>
      </c>
      <c r="BW5" s="120" t="s">
        <v>9</v>
      </c>
      <c r="BX5" s="120" t="s">
        <v>10</v>
      </c>
      <c r="BY5" s="120" t="s">
        <v>11</v>
      </c>
      <c r="BZ5" s="120" t="s">
        <v>12</v>
      </c>
    </row>
    <row r="6" spans="1:88" s="14" customFormat="1" ht="35.25" customHeight="1" thickBot="1" x14ac:dyDescent="0.35">
      <c r="A6" s="15"/>
      <c r="B6" s="16" t="s">
        <v>13</v>
      </c>
      <c r="C6" s="15"/>
      <c r="D6" s="1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332"/>
      <c r="Q6" s="332"/>
      <c r="R6" s="332"/>
      <c r="S6" s="332"/>
      <c r="T6" s="332"/>
      <c r="U6" s="332"/>
      <c r="V6" s="332"/>
      <c r="W6" s="332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5"/>
      <c r="AK6" s="184"/>
      <c r="AL6" s="184"/>
      <c r="AM6" s="184"/>
      <c r="AN6" s="184"/>
      <c r="AO6" s="185"/>
      <c r="AP6" s="185"/>
      <c r="AQ6" s="186"/>
      <c r="AR6" s="405"/>
      <c r="AS6" s="405"/>
      <c r="AT6" s="405"/>
      <c r="AU6" s="405"/>
      <c r="AV6" s="405"/>
      <c r="AW6" s="405"/>
      <c r="AX6" s="405"/>
      <c r="AY6" s="405"/>
      <c r="AZ6" s="405"/>
      <c r="BA6" s="405"/>
      <c r="BB6" s="405"/>
      <c r="BC6" s="405"/>
      <c r="BD6" s="405"/>
      <c r="BE6" s="405"/>
      <c r="BF6" s="405"/>
      <c r="BG6" s="405"/>
      <c r="BH6" s="405"/>
      <c r="BI6" s="405"/>
      <c r="BJ6" s="405"/>
      <c r="BK6" s="405"/>
      <c r="BL6" s="405"/>
      <c r="BM6" s="542"/>
      <c r="BN6" s="496"/>
      <c r="BO6" s="496"/>
      <c r="BP6" s="496"/>
      <c r="BQ6" s="496"/>
      <c r="BR6" s="497"/>
      <c r="BS6" s="380"/>
      <c r="BT6" s="380"/>
      <c r="BU6" s="154"/>
      <c r="BV6" s="20"/>
      <c r="BW6" s="20"/>
      <c r="BX6" s="20"/>
      <c r="BY6" s="20"/>
      <c r="BZ6" s="20"/>
    </row>
    <row r="7" spans="1:88" s="14" customFormat="1" ht="23.25" hidden="1" customHeight="1" thickBot="1" x14ac:dyDescent="0.35">
      <c r="A7" s="116"/>
      <c r="B7" s="116" t="s">
        <v>31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32"/>
      <c r="BR7" s="132"/>
      <c r="BS7" s="132"/>
      <c r="BT7" s="132"/>
      <c r="BU7" s="116"/>
      <c r="BV7" s="20"/>
      <c r="BW7" s="20"/>
      <c r="BX7" s="20"/>
      <c r="BY7" s="20"/>
      <c r="BZ7" s="20"/>
    </row>
    <row r="8" spans="1:88" s="21" customFormat="1" ht="17.25" customHeight="1" thickBot="1" x14ac:dyDescent="0.35">
      <c r="A8" s="22"/>
      <c r="B8" s="66" t="s">
        <v>16</v>
      </c>
      <c r="C8" s="71"/>
      <c r="D8" s="446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>
        <f>AVERAGE(BM9:BM22)</f>
        <v>78.955555555555563</v>
      </c>
      <c r="BN8" s="72" t="e">
        <f>AVERAGE(BN9:BN22)</f>
        <v>#DIV/0!</v>
      </c>
      <c r="BO8" s="72" t="e">
        <f>AVERAGE(BO9:BO22)</f>
        <v>#DIV/0!</v>
      </c>
      <c r="BP8" s="73" t="e">
        <f>AVERAGE(BP9:BP22)</f>
        <v>#DIV/0!</v>
      </c>
      <c r="BQ8" s="73" t="e">
        <f>AVERAGE(BQ9:BQ22)</f>
        <v>#DIV/0!</v>
      </c>
      <c r="BR8" s="171"/>
      <c r="BS8" s="389"/>
      <c r="BT8" s="389"/>
      <c r="BU8" s="170">
        <f>AVERAGE(BU9:BU22)</f>
        <v>78.955555555555563</v>
      </c>
      <c r="BV8" s="372"/>
      <c r="BW8" s="372"/>
      <c r="BX8" s="372"/>
      <c r="BY8" s="372"/>
      <c r="BZ8" s="372"/>
      <c r="CB8" s="435" t="s">
        <v>217</v>
      </c>
      <c r="CC8" s="435" t="s">
        <v>218</v>
      </c>
      <c r="CD8" s="435" t="s">
        <v>219</v>
      </c>
      <c r="CE8" s="435" t="s">
        <v>220</v>
      </c>
      <c r="CF8" s="435" t="s">
        <v>221</v>
      </c>
      <c r="CH8" s="436" t="s">
        <v>222</v>
      </c>
      <c r="CI8" s="436" t="s">
        <v>223</v>
      </c>
      <c r="CJ8" s="436" t="s">
        <v>224</v>
      </c>
    </row>
    <row r="9" spans="1:88" s="24" customFormat="1" ht="18.75" x14ac:dyDescent="0.3">
      <c r="A9" s="90">
        <v>2</v>
      </c>
      <c r="B9" s="91" t="s">
        <v>163</v>
      </c>
      <c r="C9" s="444"/>
      <c r="D9" s="373" t="s">
        <v>281</v>
      </c>
      <c r="E9" s="445">
        <v>60</v>
      </c>
      <c r="F9" s="92">
        <v>60</v>
      </c>
      <c r="G9" s="92"/>
      <c r="H9" s="92">
        <v>0</v>
      </c>
      <c r="I9" s="92"/>
      <c r="J9" s="92"/>
      <c r="K9" s="233"/>
      <c r="L9" s="233"/>
      <c r="M9" s="233">
        <v>60</v>
      </c>
      <c r="N9" s="233">
        <v>60</v>
      </c>
      <c r="O9" s="233">
        <v>60</v>
      </c>
      <c r="P9" s="310"/>
      <c r="Q9" s="311"/>
      <c r="R9" s="311"/>
      <c r="S9" s="311"/>
      <c r="T9" s="311"/>
      <c r="U9" s="311"/>
      <c r="V9" s="311"/>
      <c r="W9" s="96"/>
      <c r="X9" s="96"/>
      <c r="Y9" s="250"/>
      <c r="Z9" s="250"/>
      <c r="AA9" s="250"/>
      <c r="AB9" s="250"/>
      <c r="AC9" s="250"/>
      <c r="AD9" s="250"/>
      <c r="AE9" s="251"/>
      <c r="AF9" s="251"/>
      <c r="AG9" s="251"/>
      <c r="AH9" s="251"/>
      <c r="AI9" s="251"/>
      <c r="AJ9" s="251"/>
      <c r="AK9" s="375"/>
      <c r="AL9" s="375"/>
      <c r="AM9" s="375"/>
      <c r="AN9" s="375"/>
      <c r="AO9" s="375"/>
      <c r="AP9" s="375"/>
      <c r="AQ9" s="375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55" t="str">
        <f t="shared" ref="BM9:BM22" si="0">IF(COUNTIF(F9:O9,"&gt;59")=COUNTA(F9:O9),(IF(COUNTA(F9:O9&gt;0),SUM(F9:O9)/COUNT(F9:O9),"св")),"Нет п/оц.")</f>
        <v>Нет п/оц.</v>
      </c>
      <c r="BN9" s="93" t="e">
        <f t="shared" ref="BN9:BN22" si="1">IF(COUNTIF(P9:W9,"&gt;59")=COUNTA(P9:W9),(IF(COUNTA(P9:W9&gt;0),SUM(P9:W9)/COUNT(P9:W9),"св")),"Нет п/оц.")</f>
        <v>#DIV/0!</v>
      </c>
      <c r="BO9" s="100" t="e">
        <f t="shared" ref="BO9:BO22" si="2">IF(COUNTIF(X9:AD9,"&gt;59")=COUNTA(X9:AD9),(IF(COUNTA(X9:AD9&gt;0),SUM(X9:AD9)/COUNT(X9:AD9),"св")),"Нет п/оц.")</f>
        <v>#DIV/0!</v>
      </c>
      <c r="BP9" s="169"/>
      <c r="BQ9" s="169"/>
      <c r="BR9" s="169"/>
      <c r="BS9" s="100"/>
      <c r="BT9" s="100"/>
      <c r="BU9" s="100" t="str">
        <f t="shared" ref="BU9:BU22" si="3">IF(COUNTIF(F9:BL9,"&gt;59")=COUNTA(F9:BL9),(IF(COUNTA(F9:BL9&gt;0),SUM(F9:BL9)/COUNT(F9:BL9),"св")),"Нет п/оц.")</f>
        <v>Нет п/оц.</v>
      </c>
      <c r="BV9" s="373">
        <f t="shared" ref="BV9:BV22" si="4">COUNTIF(F9:BL9,"&gt;=90")</f>
        <v>0</v>
      </c>
      <c r="BW9" s="373">
        <f t="shared" ref="BW9:BW22" si="5">COUNTIFS(F9:BL9,"&gt;=74",F9:BL9,"&lt;90")</f>
        <v>0</v>
      </c>
      <c r="BX9" s="373">
        <f t="shared" ref="BX9:BX22" si="6">COUNTIFS(F9:BL9,"&gt;=60",F9:BL9,"&lt;74")</f>
        <v>4</v>
      </c>
      <c r="BY9" s="373">
        <f t="shared" ref="BY9:BY22" si="7">BX9+BW9+BV9</f>
        <v>4</v>
      </c>
      <c r="BZ9" s="93">
        <f t="shared" ref="BZ9:BZ22" si="8">BV9/BY9*100</f>
        <v>0</v>
      </c>
      <c r="CB9" s="341">
        <f t="shared" ref="CB9:CB22" si="9">COUNTIF(F9:BL9,"&gt;=90")/COUNT(F9:BL9)*100</f>
        <v>0</v>
      </c>
      <c r="CC9" s="341">
        <f t="shared" ref="CC9:CC22" si="10">(COUNTIF(F9:BL9,"&gt;=82")-COUNTIF(F9:BL9,"&gt;=90"))/COUNT(F9:BL9)*100</f>
        <v>0</v>
      </c>
      <c r="CD9" s="341">
        <f t="shared" ref="CD9:CD22" si="11">(COUNTIF(F9:BL9,"&gt;=74")-COUNTIF(F9:BL9,"&gt;=82"))/COUNT(F9:BL9)*100</f>
        <v>0</v>
      </c>
      <c r="CE9" s="341">
        <f t="shared" ref="CE9:CE22" si="12">(COUNTIF(F9:BL9,"&gt;=64")-COUNTIF(F9:BL9,"&gt;=74"))/(COUNT(F9:BL9))*100</f>
        <v>0</v>
      </c>
      <c r="CF9" s="341">
        <f t="shared" ref="CF9:CF22" si="13">(COUNTIF(F9:BL9,"&gt;=60")-COUNTIF(F9:BL9,"&gt;=64"))/(COUNT(F9:BL9))*100</f>
        <v>80</v>
      </c>
      <c r="CH9" s="24">
        <f t="shared" ref="CH9:CH22" si="14">BV9/$BY9</f>
        <v>0</v>
      </c>
      <c r="CI9" s="24">
        <f t="shared" ref="CI9:CJ9" si="15">BW9/$BY9</f>
        <v>0</v>
      </c>
      <c r="CJ9" s="24">
        <f t="shared" si="15"/>
        <v>1</v>
      </c>
    </row>
    <row r="10" spans="1:88" s="74" customFormat="1" ht="18.75" x14ac:dyDescent="0.3">
      <c r="A10" s="90">
        <v>5</v>
      </c>
      <c r="B10" s="91" t="s">
        <v>164</v>
      </c>
      <c r="C10" s="444"/>
      <c r="D10" s="373" t="s">
        <v>281</v>
      </c>
      <c r="E10" s="445">
        <v>91</v>
      </c>
      <c r="F10" s="92"/>
      <c r="G10" s="92"/>
      <c r="H10" s="92">
        <v>77</v>
      </c>
      <c r="I10" s="92">
        <v>80</v>
      </c>
      <c r="J10" s="92"/>
      <c r="K10" s="233"/>
      <c r="L10" s="233"/>
      <c r="M10" s="233">
        <v>94</v>
      </c>
      <c r="N10" s="233">
        <v>81</v>
      </c>
      <c r="O10" s="233">
        <v>87</v>
      </c>
      <c r="P10" s="310"/>
      <c r="Q10" s="311"/>
      <c r="R10" s="311"/>
      <c r="S10" s="311"/>
      <c r="T10" s="311"/>
      <c r="U10" s="311"/>
      <c r="V10" s="311"/>
      <c r="W10" s="310"/>
      <c r="X10" s="96"/>
      <c r="Y10" s="250"/>
      <c r="Z10" s="250"/>
      <c r="AA10" s="250"/>
      <c r="AB10" s="250"/>
      <c r="AC10" s="250"/>
      <c r="AD10" s="250"/>
      <c r="AE10" s="251"/>
      <c r="AF10" s="251"/>
      <c r="AG10" s="251"/>
      <c r="AH10" s="251"/>
      <c r="AI10" s="251"/>
      <c r="AJ10" s="251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55">
        <f t="shared" si="0"/>
        <v>83.8</v>
      </c>
      <c r="BN10" s="93" t="e">
        <f t="shared" si="1"/>
        <v>#DIV/0!</v>
      </c>
      <c r="BO10" s="100" t="e">
        <f t="shared" si="2"/>
        <v>#DIV/0!</v>
      </c>
      <c r="BP10" s="169"/>
      <c r="BQ10" s="169"/>
      <c r="BR10" s="169"/>
      <c r="BS10" s="100"/>
      <c r="BT10" s="100"/>
      <c r="BU10" s="100">
        <f t="shared" si="3"/>
        <v>83.8</v>
      </c>
      <c r="BV10" s="373">
        <f t="shared" si="4"/>
        <v>1</v>
      </c>
      <c r="BW10" s="373">
        <f t="shared" si="5"/>
        <v>4</v>
      </c>
      <c r="BX10" s="373">
        <f t="shared" si="6"/>
        <v>0</v>
      </c>
      <c r="BY10" s="373">
        <f t="shared" si="7"/>
        <v>5</v>
      </c>
      <c r="BZ10" s="93">
        <f t="shared" si="8"/>
        <v>20</v>
      </c>
      <c r="CB10" s="341">
        <f t="shared" si="9"/>
        <v>20</v>
      </c>
      <c r="CC10" s="341">
        <f t="shared" si="10"/>
        <v>20</v>
      </c>
      <c r="CD10" s="341">
        <f t="shared" si="11"/>
        <v>60</v>
      </c>
      <c r="CE10" s="341">
        <f t="shared" si="12"/>
        <v>0</v>
      </c>
      <c r="CF10" s="341">
        <f t="shared" si="13"/>
        <v>0</v>
      </c>
      <c r="CG10" s="24"/>
      <c r="CH10" s="24">
        <f t="shared" si="14"/>
        <v>0.2</v>
      </c>
      <c r="CI10" s="24">
        <f t="shared" ref="CI10:CI22" si="16">BW10/$BY10</f>
        <v>0.8</v>
      </c>
      <c r="CJ10" s="24">
        <f t="shared" ref="CJ10:CJ22" si="17">BX10/$BY10</f>
        <v>0</v>
      </c>
    </row>
    <row r="11" spans="1:88" ht="18.75" x14ac:dyDescent="0.3">
      <c r="A11" s="90">
        <v>6</v>
      </c>
      <c r="B11" s="91" t="s">
        <v>165</v>
      </c>
      <c r="C11" s="444"/>
      <c r="D11" s="373" t="s">
        <v>281</v>
      </c>
      <c r="E11" s="445">
        <v>98</v>
      </c>
      <c r="F11" s="92">
        <v>98</v>
      </c>
      <c r="G11" s="92"/>
      <c r="H11" s="92"/>
      <c r="I11" s="92">
        <v>97</v>
      </c>
      <c r="J11" s="92"/>
      <c r="K11" s="233"/>
      <c r="L11" s="233"/>
      <c r="M11" s="233">
        <v>100</v>
      </c>
      <c r="N11" s="233">
        <v>100</v>
      </c>
      <c r="O11" s="233">
        <v>100</v>
      </c>
      <c r="P11" s="310"/>
      <c r="Q11" s="311"/>
      <c r="R11" s="311"/>
      <c r="S11" s="311"/>
      <c r="T11" s="311"/>
      <c r="U11" s="311"/>
      <c r="V11" s="311"/>
      <c r="W11" s="310"/>
      <c r="X11" s="96"/>
      <c r="Y11" s="250"/>
      <c r="Z11" s="250"/>
      <c r="AA11" s="250"/>
      <c r="AB11" s="250"/>
      <c r="AC11" s="250"/>
      <c r="AD11" s="250"/>
      <c r="AE11" s="251"/>
      <c r="AF11" s="251"/>
      <c r="AG11" s="251"/>
      <c r="AH11" s="251"/>
      <c r="AI11" s="251"/>
      <c r="AJ11" s="251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55">
        <f t="shared" si="0"/>
        <v>99</v>
      </c>
      <c r="BN11" s="93" t="e">
        <f t="shared" si="1"/>
        <v>#DIV/0!</v>
      </c>
      <c r="BO11" s="100" t="e">
        <f t="shared" si="2"/>
        <v>#DIV/0!</v>
      </c>
      <c r="BP11" s="169"/>
      <c r="BQ11" s="169"/>
      <c r="BR11" s="169"/>
      <c r="BS11" s="100"/>
      <c r="BT11" s="100"/>
      <c r="BU11" s="100">
        <f t="shared" si="3"/>
        <v>99</v>
      </c>
      <c r="BV11" s="373">
        <f t="shared" si="4"/>
        <v>5</v>
      </c>
      <c r="BW11" s="373">
        <f t="shared" si="5"/>
        <v>0</v>
      </c>
      <c r="BX11" s="373">
        <f t="shared" si="6"/>
        <v>0</v>
      </c>
      <c r="BY11" s="373">
        <f t="shared" si="7"/>
        <v>5</v>
      </c>
      <c r="BZ11" s="93">
        <f t="shared" si="8"/>
        <v>100</v>
      </c>
      <c r="CB11" s="341">
        <f t="shared" si="9"/>
        <v>100</v>
      </c>
      <c r="CC11" s="341">
        <f t="shared" si="10"/>
        <v>0</v>
      </c>
      <c r="CD11" s="341">
        <f t="shared" si="11"/>
        <v>0</v>
      </c>
      <c r="CE11" s="341">
        <f t="shared" si="12"/>
        <v>0</v>
      </c>
      <c r="CF11" s="341">
        <f t="shared" si="13"/>
        <v>0</v>
      </c>
      <c r="CG11" s="24"/>
      <c r="CH11" s="24">
        <f t="shared" si="14"/>
        <v>1</v>
      </c>
      <c r="CI11" s="24">
        <f t="shared" si="16"/>
        <v>0</v>
      </c>
      <c r="CJ11" s="24">
        <f t="shared" si="17"/>
        <v>0</v>
      </c>
    </row>
    <row r="12" spans="1:88" s="5" customFormat="1" ht="18.75" x14ac:dyDescent="0.3">
      <c r="A12" s="90">
        <v>8</v>
      </c>
      <c r="B12" s="91" t="s">
        <v>170</v>
      </c>
      <c r="C12" s="444" t="s">
        <v>17</v>
      </c>
      <c r="D12" s="373" t="s">
        <v>281</v>
      </c>
      <c r="E12" s="445">
        <v>60</v>
      </c>
      <c r="F12" s="92">
        <v>61</v>
      </c>
      <c r="G12" s="92"/>
      <c r="H12" s="92"/>
      <c r="I12" s="92"/>
      <c r="J12" s="92"/>
      <c r="K12" s="233">
        <v>90</v>
      </c>
      <c r="L12" s="233"/>
      <c r="M12" s="233">
        <v>64</v>
      </c>
      <c r="N12" s="233">
        <v>60</v>
      </c>
      <c r="O12" s="233">
        <v>62</v>
      </c>
      <c r="P12" s="310"/>
      <c r="Q12" s="311"/>
      <c r="R12" s="311"/>
      <c r="S12" s="311"/>
      <c r="T12" s="311"/>
      <c r="U12" s="311"/>
      <c r="V12" s="311"/>
      <c r="W12" s="310"/>
      <c r="X12" s="96"/>
      <c r="Y12" s="250"/>
      <c r="Z12" s="250"/>
      <c r="AA12" s="250"/>
      <c r="AB12" s="250"/>
      <c r="AC12" s="250"/>
      <c r="AD12" s="250"/>
      <c r="AE12" s="251"/>
      <c r="AF12" s="251"/>
      <c r="AG12" s="251"/>
      <c r="AH12" s="251"/>
      <c r="AI12" s="251"/>
      <c r="AJ12" s="251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55">
        <f t="shared" si="0"/>
        <v>67.400000000000006</v>
      </c>
      <c r="BN12" s="93" t="e">
        <f t="shared" si="1"/>
        <v>#DIV/0!</v>
      </c>
      <c r="BO12" s="100" t="e">
        <f t="shared" si="2"/>
        <v>#DIV/0!</v>
      </c>
      <c r="BP12" s="169"/>
      <c r="BQ12" s="169"/>
      <c r="BR12" s="169"/>
      <c r="BS12" s="100"/>
      <c r="BT12" s="100"/>
      <c r="BU12" s="100">
        <f t="shared" si="3"/>
        <v>67.400000000000006</v>
      </c>
      <c r="BV12" s="373">
        <f t="shared" si="4"/>
        <v>1</v>
      </c>
      <c r="BW12" s="373">
        <f t="shared" si="5"/>
        <v>0</v>
      </c>
      <c r="BX12" s="373">
        <f t="shared" si="6"/>
        <v>4</v>
      </c>
      <c r="BY12" s="373">
        <f t="shared" si="7"/>
        <v>5</v>
      </c>
      <c r="BZ12" s="93">
        <f t="shared" si="8"/>
        <v>20</v>
      </c>
      <c r="CB12" s="341">
        <f t="shared" si="9"/>
        <v>20</v>
      </c>
      <c r="CC12" s="341">
        <f t="shared" si="10"/>
        <v>0</v>
      </c>
      <c r="CD12" s="341">
        <f t="shared" si="11"/>
        <v>0</v>
      </c>
      <c r="CE12" s="341">
        <f t="shared" si="12"/>
        <v>20</v>
      </c>
      <c r="CF12" s="341">
        <f t="shared" si="13"/>
        <v>60</v>
      </c>
      <c r="CG12" s="24"/>
      <c r="CH12" s="24">
        <f t="shared" si="14"/>
        <v>0.2</v>
      </c>
      <c r="CI12" s="24">
        <f t="shared" si="16"/>
        <v>0</v>
      </c>
      <c r="CJ12" s="24">
        <f t="shared" si="17"/>
        <v>0.8</v>
      </c>
    </row>
    <row r="13" spans="1:88" s="5" customFormat="1" ht="18.75" x14ac:dyDescent="0.3">
      <c r="A13" s="90">
        <v>9</v>
      </c>
      <c r="B13" s="91" t="s">
        <v>166</v>
      </c>
      <c r="C13" s="444"/>
      <c r="D13" s="373" t="s">
        <v>281</v>
      </c>
      <c r="E13" s="445">
        <v>84</v>
      </c>
      <c r="F13" s="92">
        <v>60</v>
      </c>
      <c r="G13" s="92">
        <v>88</v>
      </c>
      <c r="H13" s="92"/>
      <c r="I13" s="92"/>
      <c r="J13" s="92"/>
      <c r="K13" s="233"/>
      <c r="L13" s="233"/>
      <c r="M13" s="233">
        <v>60</v>
      </c>
      <c r="N13" s="233">
        <v>60</v>
      </c>
      <c r="O13" s="233">
        <v>60</v>
      </c>
      <c r="P13" s="310"/>
      <c r="Q13" s="311"/>
      <c r="R13" s="311"/>
      <c r="S13" s="311"/>
      <c r="T13" s="311"/>
      <c r="U13" s="311"/>
      <c r="V13" s="311"/>
      <c r="W13" s="310"/>
      <c r="X13" s="96"/>
      <c r="Y13" s="250"/>
      <c r="Z13" s="250"/>
      <c r="AA13" s="250"/>
      <c r="AB13" s="250"/>
      <c r="AC13" s="250"/>
      <c r="AD13" s="250"/>
      <c r="AE13" s="251"/>
      <c r="AF13" s="251"/>
      <c r="AG13" s="251"/>
      <c r="AH13" s="251"/>
      <c r="AI13" s="251"/>
      <c r="AJ13" s="251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55">
        <f t="shared" si="0"/>
        <v>65.599999999999994</v>
      </c>
      <c r="BN13" s="93" t="e">
        <f t="shared" si="1"/>
        <v>#DIV/0!</v>
      </c>
      <c r="BO13" s="100" t="e">
        <f t="shared" si="2"/>
        <v>#DIV/0!</v>
      </c>
      <c r="BP13" s="169"/>
      <c r="BQ13" s="169"/>
      <c r="BR13" s="169"/>
      <c r="BS13" s="100"/>
      <c r="BT13" s="100"/>
      <c r="BU13" s="100">
        <f t="shared" si="3"/>
        <v>65.599999999999994</v>
      </c>
      <c r="BV13" s="373">
        <f t="shared" si="4"/>
        <v>0</v>
      </c>
      <c r="BW13" s="373">
        <f t="shared" si="5"/>
        <v>1</v>
      </c>
      <c r="BX13" s="373">
        <f t="shared" si="6"/>
        <v>4</v>
      </c>
      <c r="BY13" s="373">
        <f t="shared" si="7"/>
        <v>5</v>
      </c>
      <c r="BZ13" s="93">
        <f t="shared" si="8"/>
        <v>0</v>
      </c>
      <c r="CB13" s="341">
        <f t="shared" si="9"/>
        <v>0</v>
      </c>
      <c r="CC13" s="341">
        <f t="shared" si="10"/>
        <v>20</v>
      </c>
      <c r="CD13" s="341">
        <f t="shared" si="11"/>
        <v>0</v>
      </c>
      <c r="CE13" s="341">
        <f t="shared" si="12"/>
        <v>0</v>
      </c>
      <c r="CF13" s="341">
        <f t="shared" si="13"/>
        <v>80</v>
      </c>
      <c r="CG13" s="24"/>
      <c r="CH13" s="24">
        <f t="shared" si="14"/>
        <v>0</v>
      </c>
      <c r="CI13" s="24">
        <f t="shared" si="16"/>
        <v>0.2</v>
      </c>
      <c r="CJ13" s="24">
        <f t="shared" si="17"/>
        <v>0.8</v>
      </c>
    </row>
    <row r="14" spans="1:88" s="5" customFormat="1" ht="18.75" x14ac:dyDescent="0.3">
      <c r="A14" s="90"/>
      <c r="B14" s="91" t="s">
        <v>171</v>
      </c>
      <c r="C14" s="444"/>
      <c r="D14" s="373" t="s">
        <v>281</v>
      </c>
      <c r="E14" s="445">
        <v>90</v>
      </c>
      <c r="F14" s="92"/>
      <c r="G14" s="92"/>
      <c r="H14" s="92"/>
      <c r="I14" s="92">
        <v>64</v>
      </c>
      <c r="J14" s="92"/>
      <c r="K14" s="233"/>
      <c r="L14" s="233">
        <v>60</v>
      </c>
      <c r="M14" s="233">
        <v>87</v>
      </c>
      <c r="N14" s="233">
        <v>86</v>
      </c>
      <c r="O14" s="233">
        <v>65</v>
      </c>
      <c r="P14" s="310"/>
      <c r="Q14" s="311"/>
      <c r="R14" s="311"/>
      <c r="S14" s="311"/>
      <c r="T14" s="311"/>
      <c r="U14" s="311"/>
      <c r="V14" s="311"/>
      <c r="W14" s="310"/>
      <c r="X14" s="96"/>
      <c r="Y14" s="250"/>
      <c r="Z14" s="250"/>
      <c r="AA14" s="250"/>
      <c r="AB14" s="250"/>
      <c r="AC14" s="250"/>
      <c r="AD14" s="250"/>
      <c r="AE14" s="251"/>
      <c r="AF14" s="251"/>
      <c r="AG14" s="251"/>
      <c r="AH14" s="251"/>
      <c r="AI14" s="251"/>
      <c r="AJ14" s="251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55">
        <f t="shared" si="0"/>
        <v>72.400000000000006</v>
      </c>
      <c r="BN14" s="93" t="e">
        <f t="shared" si="1"/>
        <v>#DIV/0!</v>
      </c>
      <c r="BO14" s="100" t="e">
        <f t="shared" si="2"/>
        <v>#DIV/0!</v>
      </c>
      <c r="BP14" s="169"/>
      <c r="BQ14" s="169"/>
      <c r="BR14" s="169"/>
      <c r="BS14" s="100"/>
      <c r="BT14" s="100"/>
      <c r="BU14" s="100">
        <f t="shared" si="3"/>
        <v>72.400000000000006</v>
      </c>
      <c r="BV14" s="373">
        <f t="shared" si="4"/>
        <v>0</v>
      </c>
      <c r="BW14" s="373">
        <f t="shared" si="5"/>
        <v>2</v>
      </c>
      <c r="BX14" s="373">
        <f t="shared" si="6"/>
        <v>3</v>
      </c>
      <c r="BY14" s="373">
        <f t="shared" si="7"/>
        <v>5</v>
      </c>
      <c r="BZ14" s="93">
        <f t="shared" si="8"/>
        <v>0</v>
      </c>
      <c r="CB14" s="341">
        <f t="shared" si="9"/>
        <v>0</v>
      </c>
      <c r="CC14" s="341">
        <f t="shared" si="10"/>
        <v>40</v>
      </c>
      <c r="CD14" s="341">
        <f t="shared" si="11"/>
        <v>0</v>
      </c>
      <c r="CE14" s="341">
        <f t="shared" si="12"/>
        <v>40</v>
      </c>
      <c r="CF14" s="341">
        <f t="shared" si="13"/>
        <v>20</v>
      </c>
      <c r="CG14" s="24"/>
      <c r="CH14" s="24">
        <f t="shared" si="14"/>
        <v>0</v>
      </c>
      <c r="CI14" s="24">
        <f t="shared" si="16"/>
        <v>0.4</v>
      </c>
      <c r="CJ14" s="24">
        <f t="shared" si="17"/>
        <v>0.6</v>
      </c>
    </row>
    <row r="15" spans="1:88" s="5" customFormat="1" ht="18.75" x14ac:dyDescent="0.3">
      <c r="A15" s="90"/>
      <c r="B15" s="91" t="s">
        <v>172</v>
      </c>
      <c r="C15" s="444"/>
      <c r="D15" s="373" t="s">
        <v>281</v>
      </c>
      <c r="E15" s="445">
        <v>97</v>
      </c>
      <c r="F15" s="92">
        <v>80</v>
      </c>
      <c r="G15" s="92"/>
      <c r="H15" s="92"/>
      <c r="I15" s="92">
        <v>60</v>
      </c>
      <c r="J15" s="92"/>
      <c r="K15" s="233"/>
      <c r="L15" s="233"/>
      <c r="M15" s="233">
        <v>100</v>
      </c>
      <c r="N15" s="233">
        <v>79</v>
      </c>
      <c r="O15" s="233">
        <v>77</v>
      </c>
      <c r="P15" s="310"/>
      <c r="Q15" s="311"/>
      <c r="R15" s="311"/>
      <c r="S15" s="311"/>
      <c r="T15" s="311"/>
      <c r="U15" s="311"/>
      <c r="V15" s="311"/>
      <c r="W15" s="310"/>
      <c r="X15" s="96"/>
      <c r="Y15" s="250"/>
      <c r="Z15" s="250"/>
      <c r="AA15" s="250"/>
      <c r="AB15" s="250"/>
      <c r="AC15" s="250"/>
      <c r="AD15" s="250"/>
      <c r="AE15" s="251"/>
      <c r="AF15" s="251"/>
      <c r="AG15" s="251"/>
      <c r="AH15" s="251"/>
      <c r="AI15" s="251"/>
      <c r="AJ15" s="251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55">
        <f t="shared" si="0"/>
        <v>79.2</v>
      </c>
      <c r="BN15" s="93" t="e">
        <f t="shared" si="1"/>
        <v>#DIV/0!</v>
      </c>
      <c r="BO15" s="100" t="e">
        <f t="shared" si="2"/>
        <v>#DIV/0!</v>
      </c>
      <c r="BP15" s="169"/>
      <c r="BQ15" s="169"/>
      <c r="BR15" s="169"/>
      <c r="BS15" s="100"/>
      <c r="BT15" s="100"/>
      <c r="BU15" s="100">
        <f t="shared" si="3"/>
        <v>79.2</v>
      </c>
      <c r="BV15" s="373">
        <f t="shared" si="4"/>
        <v>1</v>
      </c>
      <c r="BW15" s="373">
        <f t="shared" si="5"/>
        <v>3</v>
      </c>
      <c r="BX15" s="373">
        <f t="shared" si="6"/>
        <v>1</v>
      </c>
      <c r="BY15" s="373">
        <f t="shared" si="7"/>
        <v>5</v>
      </c>
      <c r="BZ15" s="93">
        <f t="shared" si="8"/>
        <v>20</v>
      </c>
      <c r="CB15" s="341">
        <f t="shared" si="9"/>
        <v>20</v>
      </c>
      <c r="CC15" s="341">
        <f t="shared" si="10"/>
        <v>0</v>
      </c>
      <c r="CD15" s="341">
        <f t="shared" si="11"/>
        <v>60</v>
      </c>
      <c r="CE15" s="341">
        <f t="shared" si="12"/>
        <v>0</v>
      </c>
      <c r="CF15" s="341">
        <f t="shared" si="13"/>
        <v>20</v>
      </c>
      <c r="CG15" s="24"/>
      <c r="CH15" s="24">
        <f t="shared" si="14"/>
        <v>0.2</v>
      </c>
      <c r="CI15" s="24">
        <f t="shared" si="16"/>
        <v>0.6</v>
      </c>
      <c r="CJ15" s="24">
        <f t="shared" si="17"/>
        <v>0.2</v>
      </c>
    </row>
    <row r="16" spans="1:88" s="5" customFormat="1" ht="18.75" x14ac:dyDescent="0.3">
      <c r="A16" s="90"/>
      <c r="B16" s="91" t="s">
        <v>152</v>
      </c>
      <c r="C16" s="444" t="s">
        <v>17</v>
      </c>
      <c r="D16" s="373" t="s">
        <v>281</v>
      </c>
      <c r="E16" s="445">
        <v>84</v>
      </c>
      <c r="F16" s="92"/>
      <c r="G16" s="92"/>
      <c r="H16" s="92"/>
      <c r="I16" s="92"/>
      <c r="J16" s="92">
        <v>60</v>
      </c>
      <c r="K16" s="233"/>
      <c r="L16" s="233">
        <v>0</v>
      </c>
      <c r="M16" s="233">
        <v>36</v>
      </c>
      <c r="N16" s="233">
        <v>35</v>
      </c>
      <c r="O16" s="233">
        <v>0</v>
      </c>
      <c r="P16" s="310"/>
      <c r="Q16" s="311"/>
      <c r="R16" s="311"/>
      <c r="S16" s="311"/>
      <c r="T16" s="311"/>
      <c r="U16" s="311"/>
      <c r="V16" s="311"/>
      <c r="W16" s="96"/>
      <c r="X16" s="96"/>
      <c r="Y16" s="250"/>
      <c r="Z16" s="250"/>
      <c r="AA16" s="250"/>
      <c r="AB16" s="250"/>
      <c r="AC16" s="250"/>
      <c r="AD16" s="250"/>
      <c r="AE16" s="251"/>
      <c r="AF16" s="251"/>
      <c r="AG16" s="251"/>
      <c r="AH16" s="251"/>
      <c r="AI16" s="251"/>
      <c r="AJ16" s="251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55" t="str">
        <f t="shared" si="0"/>
        <v>Нет п/оц.</v>
      </c>
      <c r="BN16" s="93" t="e">
        <f t="shared" si="1"/>
        <v>#DIV/0!</v>
      </c>
      <c r="BO16" s="100" t="e">
        <f t="shared" si="2"/>
        <v>#DIV/0!</v>
      </c>
      <c r="BP16" s="169"/>
      <c r="BQ16" s="169"/>
      <c r="BR16" s="169"/>
      <c r="BS16" s="100"/>
      <c r="BT16" s="100"/>
      <c r="BU16" s="100" t="str">
        <f t="shared" si="3"/>
        <v>Нет п/оц.</v>
      </c>
      <c r="BV16" s="373">
        <f t="shared" si="4"/>
        <v>0</v>
      </c>
      <c r="BW16" s="373">
        <f t="shared" si="5"/>
        <v>0</v>
      </c>
      <c r="BX16" s="373">
        <f t="shared" si="6"/>
        <v>1</v>
      </c>
      <c r="BY16" s="373">
        <f t="shared" si="7"/>
        <v>1</v>
      </c>
      <c r="BZ16" s="93">
        <f t="shared" si="8"/>
        <v>0</v>
      </c>
      <c r="CB16" s="341">
        <f t="shared" si="9"/>
        <v>0</v>
      </c>
      <c r="CC16" s="341">
        <f t="shared" si="10"/>
        <v>0</v>
      </c>
      <c r="CD16" s="341">
        <f t="shared" si="11"/>
        <v>0</v>
      </c>
      <c r="CE16" s="341">
        <f t="shared" si="12"/>
        <v>0</v>
      </c>
      <c r="CF16" s="341">
        <f t="shared" si="13"/>
        <v>20</v>
      </c>
      <c r="CG16" s="24"/>
      <c r="CH16" s="24">
        <f t="shared" si="14"/>
        <v>0</v>
      </c>
      <c r="CI16" s="24">
        <f t="shared" si="16"/>
        <v>0</v>
      </c>
      <c r="CJ16" s="24">
        <f t="shared" si="17"/>
        <v>1</v>
      </c>
    </row>
    <row r="17" spans="1:88" s="5" customFormat="1" ht="18.75" x14ac:dyDescent="0.3">
      <c r="A17" s="90"/>
      <c r="B17" s="91" t="s">
        <v>173</v>
      </c>
      <c r="C17" s="444"/>
      <c r="D17" s="373" t="s">
        <v>281</v>
      </c>
      <c r="E17" s="445">
        <v>60</v>
      </c>
      <c r="F17" s="92"/>
      <c r="G17" s="92"/>
      <c r="H17" s="92"/>
      <c r="I17" s="92">
        <v>79</v>
      </c>
      <c r="J17" s="92"/>
      <c r="K17" s="233"/>
      <c r="L17" s="233">
        <v>60</v>
      </c>
      <c r="M17" s="233">
        <v>86</v>
      </c>
      <c r="N17" s="233">
        <v>76</v>
      </c>
      <c r="O17" s="233">
        <v>76</v>
      </c>
      <c r="P17" s="310"/>
      <c r="Q17" s="311"/>
      <c r="R17" s="311"/>
      <c r="S17" s="311"/>
      <c r="T17" s="311"/>
      <c r="U17" s="311"/>
      <c r="V17" s="311"/>
      <c r="W17" s="96"/>
      <c r="X17" s="96"/>
      <c r="Y17" s="250"/>
      <c r="Z17" s="250"/>
      <c r="AA17" s="250"/>
      <c r="AB17" s="250"/>
      <c r="AC17" s="250"/>
      <c r="AD17" s="250"/>
      <c r="AE17" s="251"/>
      <c r="AF17" s="251"/>
      <c r="AG17" s="251"/>
      <c r="AH17" s="251"/>
      <c r="AI17" s="251"/>
      <c r="AJ17" s="251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55">
        <f t="shared" si="0"/>
        <v>75.400000000000006</v>
      </c>
      <c r="BN17" s="93" t="e">
        <f t="shared" si="1"/>
        <v>#DIV/0!</v>
      </c>
      <c r="BO17" s="100" t="e">
        <f t="shared" si="2"/>
        <v>#DIV/0!</v>
      </c>
      <c r="BP17" s="169"/>
      <c r="BQ17" s="169"/>
      <c r="BR17" s="169"/>
      <c r="BS17" s="100"/>
      <c r="BT17" s="100"/>
      <c r="BU17" s="100">
        <f t="shared" si="3"/>
        <v>75.400000000000006</v>
      </c>
      <c r="BV17" s="373">
        <f t="shared" si="4"/>
        <v>0</v>
      </c>
      <c r="BW17" s="373">
        <f t="shared" si="5"/>
        <v>4</v>
      </c>
      <c r="BX17" s="373">
        <f t="shared" si="6"/>
        <v>1</v>
      </c>
      <c r="BY17" s="373">
        <f t="shared" si="7"/>
        <v>5</v>
      </c>
      <c r="BZ17" s="93">
        <f t="shared" si="8"/>
        <v>0</v>
      </c>
      <c r="CB17" s="341">
        <f t="shared" si="9"/>
        <v>0</v>
      </c>
      <c r="CC17" s="341">
        <f t="shared" si="10"/>
        <v>20</v>
      </c>
      <c r="CD17" s="341">
        <f t="shared" si="11"/>
        <v>60</v>
      </c>
      <c r="CE17" s="341">
        <f t="shared" si="12"/>
        <v>0</v>
      </c>
      <c r="CF17" s="341">
        <f t="shared" si="13"/>
        <v>20</v>
      </c>
      <c r="CG17" s="24"/>
      <c r="CH17" s="24">
        <f t="shared" si="14"/>
        <v>0</v>
      </c>
      <c r="CI17" s="24">
        <f t="shared" si="16"/>
        <v>0.8</v>
      </c>
      <c r="CJ17" s="24">
        <f t="shared" si="17"/>
        <v>0.2</v>
      </c>
    </row>
    <row r="18" spans="1:88" s="5" customFormat="1" ht="18.75" x14ac:dyDescent="0.3">
      <c r="A18" s="90"/>
      <c r="B18" s="91" t="s">
        <v>80</v>
      </c>
      <c r="C18" s="444"/>
      <c r="D18" s="373" t="s">
        <v>281</v>
      </c>
      <c r="E18" s="445">
        <v>60</v>
      </c>
      <c r="F18" s="92"/>
      <c r="G18" s="92"/>
      <c r="H18" s="92"/>
      <c r="I18" s="92"/>
      <c r="J18" s="92">
        <v>60</v>
      </c>
      <c r="K18" s="233">
        <v>90</v>
      </c>
      <c r="L18" s="233"/>
      <c r="M18" s="233">
        <v>70</v>
      </c>
      <c r="N18" s="233">
        <v>61</v>
      </c>
      <c r="O18" s="233">
        <v>83</v>
      </c>
      <c r="P18" s="310"/>
      <c r="Q18" s="311"/>
      <c r="R18" s="311"/>
      <c r="S18" s="311"/>
      <c r="T18" s="311"/>
      <c r="U18" s="311"/>
      <c r="V18" s="311"/>
      <c r="W18" s="96"/>
      <c r="X18" s="96"/>
      <c r="Y18" s="250"/>
      <c r="Z18" s="250"/>
      <c r="AA18" s="250"/>
      <c r="AB18" s="250"/>
      <c r="AC18" s="250"/>
      <c r="AD18" s="250"/>
      <c r="AE18" s="251"/>
      <c r="AF18" s="251"/>
      <c r="AG18" s="251"/>
      <c r="AH18" s="251"/>
      <c r="AI18" s="251"/>
      <c r="AJ18" s="251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55">
        <f t="shared" si="0"/>
        <v>72.8</v>
      </c>
      <c r="BN18" s="93" t="e">
        <f t="shared" si="1"/>
        <v>#DIV/0!</v>
      </c>
      <c r="BO18" s="100" t="e">
        <f t="shared" si="2"/>
        <v>#DIV/0!</v>
      </c>
      <c r="BP18" s="169"/>
      <c r="BQ18" s="169"/>
      <c r="BR18" s="169"/>
      <c r="BS18" s="100"/>
      <c r="BT18" s="100"/>
      <c r="BU18" s="100">
        <f t="shared" si="3"/>
        <v>72.8</v>
      </c>
      <c r="BV18" s="373">
        <f t="shared" si="4"/>
        <v>1</v>
      </c>
      <c r="BW18" s="373">
        <f t="shared" si="5"/>
        <v>1</v>
      </c>
      <c r="BX18" s="373">
        <f t="shared" si="6"/>
        <v>3</v>
      </c>
      <c r="BY18" s="373">
        <f t="shared" si="7"/>
        <v>5</v>
      </c>
      <c r="BZ18" s="93">
        <f t="shared" si="8"/>
        <v>20</v>
      </c>
      <c r="CB18" s="341">
        <f t="shared" si="9"/>
        <v>20</v>
      </c>
      <c r="CC18" s="341">
        <f t="shared" si="10"/>
        <v>20</v>
      </c>
      <c r="CD18" s="341">
        <f t="shared" si="11"/>
        <v>0</v>
      </c>
      <c r="CE18" s="341">
        <f t="shared" si="12"/>
        <v>20</v>
      </c>
      <c r="CF18" s="341">
        <f t="shared" si="13"/>
        <v>40</v>
      </c>
      <c r="CG18" s="24"/>
      <c r="CH18" s="24">
        <f t="shared" si="14"/>
        <v>0.2</v>
      </c>
      <c r="CI18" s="24">
        <f t="shared" si="16"/>
        <v>0.2</v>
      </c>
      <c r="CJ18" s="24">
        <f t="shared" si="17"/>
        <v>0.6</v>
      </c>
    </row>
    <row r="19" spans="1:88" s="5" customFormat="1" ht="18.75" x14ac:dyDescent="0.3">
      <c r="A19" s="90"/>
      <c r="B19" s="91" t="s">
        <v>167</v>
      </c>
      <c r="C19" s="444"/>
      <c r="D19" s="373" t="s">
        <v>281</v>
      </c>
      <c r="E19" s="445">
        <v>60</v>
      </c>
      <c r="F19" s="92">
        <v>60</v>
      </c>
      <c r="G19" s="92"/>
      <c r="H19" s="92"/>
      <c r="I19" s="92">
        <v>3</v>
      </c>
      <c r="J19" s="92"/>
      <c r="K19" s="233"/>
      <c r="L19" s="233"/>
      <c r="M19" s="233">
        <v>60</v>
      </c>
      <c r="N19" s="233">
        <v>60</v>
      </c>
      <c r="O19" s="233">
        <v>60</v>
      </c>
      <c r="P19" s="310"/>
      <c r="Q19" s="311"/>
      <c r="R19" s="311"/>
      <c r="S19" s="311"/>
      <c r="T19" s="311"/>
      <c r="U19" s="311"/>
      <c r="V19" s="311"/>
      <c r="W19" s="96"/>
      <c r="X19" s="96"/>
      <c r="Y19" s="250"/>
      <c r="Z19" s="250"/>
      <c r="AA19" s="250"/>
      <c r="AB19" s="250"/>
      <c r="AC19" s="250"/>
      <c r="AD19" s="250"/>
      <c r="AE19" s="251"/>
      <c r="AF19" s="251"/>
      <c r="AG19" s="251"/>
      <c r="AH19" s="251"/>
      <c r="AI19" s="251"/>
      <c r="AJ19" s="251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55" t="str">
        <f t="shared" si="0"/>
        <v>Нет п/оц.</v>
      </c>
      <c r="BN19" s="93" t="e">
        <f t="shared" si="1"/>
        <v>#DIV/0!</v>
      </c>
      <c r="BO19" s="100" t="e">
        <f t="shared" si="2"/>
        <v>#DIV/0!</v>
      </c>
      <c r="BP19" s="169"/>
      <c r="BQ19" s="169"/>
      <c r="BR19" s="169"/>
      <c r="BS19" s="100"/>
      <c r="BT19" s="100"/>
      <c r="BU19" s="100" t="str">
        <f t="shared" si="3"/>
        <v>Нет п/оц.</v>
      </c>
      <c r="BV19" s="373">
        <f t="shared" si="4"/>
        <v>0</v>
      </c>
      <c r="BW19" s="373">
        <f t="shared" si="5"/>
        <v>0</v>
      </c>
      <c r="BX19" s="373">
        <f t="shared" si="6"/>
        <v>4</v>
      </c>
      <c r="BY19" s="373">
        <f t="shared" si="7"/>
        <v>4</v>
      </c>
      <c r="BZ19" s="93">
        <f t="shared" si="8"/>
        <v>0</v>
      </c>
      <c r="CB19" s="341">
        <f t="shared" si="9"/>
        <v>0</v>
      </c>
      <c r="CC19" s="341">
        <f t="shared" si="10"/>
        <v>0</v>
      </c>
      <c r="CD19" s="341">
        <f t="shared" si="11"/>
        <v>0</v>
      </c>
      <c r="CE19" s="341">
        <f t="shared" si="12"/>
        <v>0</v>
      </c>
      <c r="CF19" s="341">
        <f t="shared" si="13"/>
        <v>80</v>
      </c>
      <c r="CG19" s="24"/>
      <c r="CH19" s="24">
        <f t="shared" si="14"/>
        <v>0</v>
      </c>
      <c r="CI19" s="24">
        <f t="shared" si="16"/>
        <v>0</v>
      </c>
      <c r="CJ19" s="24">
        <f t="shared" si="17"/>
        <v>1</v>
      </c>
    </row>
    <row r="20" spans="1:88" s="5" customFormat="1" ht="18.75" x14ac:dyDescent="0.3">
      <c r="A20" s="90"/>
      <c r="B20" s="91" t="s">
        <v>162</v>
      </c>
      <c r="C20" s="444" t="s">
        <v>17</v>
      </c>
      <c r="D20" s="373" t="s">
        <v>281</v>
      </c>
      <c r="E20" s="445">
        <v>84</v>
      </c>
      <c r="F20" s="92"/>
      <c r="G20" s="92"/>
      <c r="H20" s="92"/>
      <c r="I20" s="92"/>
      <c r="J20" s="92">
        <v>77</v>
      </c>
      <c r="K20" s="233"/>
      <c r="L20" s="233">
        <v>62</v>
      </c>
      <c r="M20" s="233">
        <v>64</v>
      </c>
      <c r="N20" s="233">
        <v>60</v>
      </c>
      <c r="O20" s="233">
        <v>0</v>
      </c>
      <c r="P20" s="310"/>
      <c r="Q20" s="311"/>
      <c r="R20" s="311"/>
      <c r="S20" s="311"/>
      <c r="T20" s="311"/>
      <c r="U20" s="311"/>
      <c r="V20" s="311"/>
      <c r="W20" s="96"/>
      <c r="X20" s="96"/>
      <c r="Y20" s="250"/>
      <c r="Z20" s="250"/>
      <c r="AA20" s="250"/>
      <c r="AB20" s="250"/>
      <c r="AC20" s="250"/>
      <c r="AD20" s="250"/>
      <c r="AE20" s="251"/>
      <c r="AF20" s="251"/>
      <c r="AG20" s="251"/>
      <c r="AH20" s="251"/>
      <c r="AI20" s="251"/>
      <c r="AJ20" s="251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55" t="str">
        <f t="shared" si="0"/>
        <v>Нет п/оц.</v>
      </c>
      <c r="BN20" s="93" t="e">
        <f t="shared" si="1"/>
        <v>#DIV/0!</v>
      </c>
      <c r="BO20" s="100" t="e">
        <f t="shared" si="2"/>
        <v>#DIV/0!</v>
      </c>
      <c r="BP20" s="169"/>
      <c r="BQ20" s="169"/>
      <c r="BR20" s="169"/>
      <c r="BS20" s="100"/>
      <c r="BT20" s="100"/>
      <c r="BU20" s="100" t="str">
        <f t="shared" si="3"/>
        <v>Нет п/оц.</v>
      </c>
      <c r="BV20" s="373">
        <f t="shared" si="4"/>
        <v>0</v>
      </c>
      <c r="BW20" s="373">
        <f t="shared" si="5"/>
        <v>1</v>
      </c>
      <c r="BX20" s="373">
        <f t="shared" si="6"/>
        <v>3</v>
      </c>
      <c r="BY20" s="373">
        <f t="shared" si="7"/>
        <v>4</v>
      </c>
      <c r="BZ20" s="93">
        <f t="shared" si="8"/>
        <v>0</v>
      </c>
      <c r="CB20" s="341">
        <f t="shared" si="9"/>
        <v>0</v>
      </c>
      <c r="CC20" s="341">
        <f t="shared" si="10"/>
        <v>0</v>
      </c>
      <c r="CD20" s="341">
        <f t="shared" si="11"/>
        <v>20</v>
      </c>
      <c r="CE20" s="341">
        <f t="shared" si="12"/>
        <v>20</v>
      </c>
      <c r="CF20" s="341">
        <f t="shared" si="13"/>
        <v>40</v>
      </c>
      <c r="CG20" s="24"/>
      <c r="CH20" s="24">
        <f t="shared" si="14"/>
        <v>0</v>
      </c>
      <c r="CI20" s="24">
        <f t="shared" si="16"/>
        <v>0.25</v>
      </c>
      <c r="CJ20" s="24">
        <f t="shared" si="17"/>
        <v>0.75</v>
      </c>
    </row>
    <row r="21" spans="1:88" s="5" customFormat="1" ht="18.75" x14ac:dyDescent="0.3">
      <c r="A21" s="90"/>
      <c r="B21" s="91" t="s">
        <v>168</v>
      </c>
      <c r="C21" s="444"/>
      <c r="D21" s="373" t="s">
        <v>281</v>
      </c>
      <c r="E21" s="445">
        <v>95</v>
      </c>
      <c r="F21" s="92"/>
      <c r="G21" s="92"/>
      <c r="H21" s="92">
        <v>91</v>
      </c>
      <c r="I21" s="92"/>
      <c r="J21" s="92">
        <v>94</v>
      </c>
      <c r="K21" s="233"/>
      <c r="L21" s="233"/>
      <c r="M21" s="233">
        <v>100</v>
      </c>
      <c r="N21" s="233">
        <v>96</v>
      </c>
      <c r="O21" s="233">
        <v>94</v>
      </c>
      <c r="P21" s="310"/>
      <c r="Q21" s="311"/>
      <c r="R21" s="311"/>
      <c r="S21" s="311"/>
      <c r="T21" s="311"/>
      <c r="U21" s="311"/>
      <c r="V21" s="311"/>
      <c r="W21" s="96"/>
      <c r="X21" s="96"/>
      <c r="Y21" s="250"/>
      <c r="Z21" s="250"/>
      <c r="AA21" s="250"/>
      <c r="AB21" s="250"/>
      <c r="AC21" s="250"/>
      <c r="AD21" s="250"/>
      <c r="AE21" s="251"/>
      <c r="AF21" s="251"/>
      <c r="AG21" s="251"/>
      <c r="AH21" s="251"/>
      <c r="AI21" s="251"/>
      <c r="AJ21" s="251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2"/>
      <c r="BK21" s="252"/>
      <c r="BL21" s="252"/>
      <c r="BM21" s="55">
        <f t="shared" si="0"/>
        <v>95</v>
      </c>
      <c r="BN21" s="93" t="e">
        <f t="shared" si="1"/>
        <v>#DIV/0!</v>
      </c>
      <c r="BO21" s="100" t="e">
        <f t="shared" si="2"/>
        <v>#DIV/0!</v>
      </c>
      <c r="BP21" s="169"/>
      <c r="BQ21" s="169"/>
      <c r="BR21" s="169"/>
      <c r="BS21" s="100"/>
      <c r="BT21" s="100"/>
      <c r="BU21" s="100">
        <f t="shared" si="3"/>
        <v>95</v>
      </c>
      <c r="BV21" s="373">
        <f t="shared" si="4"/>
        <v>5</v>
      </c>
      <c r="BW21" s="373">
        <f t="shared" si="5"/>
        <v>0</v>
      </c>
      <c r="BX21" s="373">
        <f t="shared" si="6"/>
        <v>0</v>
      </c>
      <c r="BY21" s="373">
        <f t="shared" si="7"/>
        <v>5</v>
      </c>
      <c r="BZ21" s="93">
        <f t="shared" si="8"/>
        <v>100</v>
      </c>
      <c r="CB21" s="341">
        <f t="shared" si="9"/>
        <v>100</v>
      </c>
      <c r="CC21" s="341">
        <f t="shared" si="10"/>
        <v>0</v>
      </c>
      <c r="CD21" s="341">
        <f t="shared" si="11"/>
        <v>0</v>
      </c>
      <c r="CE21" s="341">
        <f t="shared" si="12"/>
        <v>0</v>
      </c>
      <c r="CF21" s="341">
        <f t="shared" si="13"/>
        <v>0</v>
      </c>
      <c r="CG21" s="24"/>
      <c r="CH21" s="24">
        <f t="shared" si="14"/>
        <v>1</v>
      </c>
      <c r="CI21" s="24">
        <f t="shared" si="16"/>
        <v>0</v>
      </c>
      <c r="CJ21" s="24">
        <f t="shared" si="17"/>
        <v>0</v>
      </c>
    </row>
    <row r="22" spans="1:88" s="5" customFormat="1" ht="18.75" x14ac:dyDescent="0.3">
      <c r="A22" s="90"/>
      <c r="B22" s="91" t="s">
        <v>269</v>
      </c>
      <c r="C22" s="444" t="s">
        <v>17</v>
      </c>
      <c r="D22" s="373" t="s">
        <v>281</v>
      </c>
      <c r="E22" s="445">
        <v>84</v>
      </c>
      <c r="F22" s="92"/>
      <c r="G22" s="92"/>
      <c r="H22" s="92"/>
      <c r="I22" s="92"/>
      <c r="J22" s="92">
        <v>82</v>
      </c>
      <c r="K22" s="233"/>
      <c r="L22" s="233">
        <v>0</v>
      </c>
      <c r="M22" s="233">
        <v>36</v>
      </c>
      <c r="N22" s="233">
        <v>35</v>
      </c>
      <c r="O22" s="233">
        <v>0</v>
      </c>
      <c r="P22" s="310"/>
      <c r="Q22" s="311"/>
      <c r="R22" s="311"/>
      <c r="S22" s="311"/>
      <c r="T22" s="311"/>
      <c r="U22" s="311"/>
      <c r="V22" s="311"/>
      <c r="W22" s="96"/>
      <c r="X22" s="96"/>
      <c r="Y22" s="250"/>
      <c r="Z22" s="250"/>
      <c r="AA22" s="250"/>
      <c r="AB22" s="250"/>
      <c r="AC22" s="250"/>
      <c r="AD22" s="250"/>
      <c r="AE22" s="251"/>
      <c r="AF22" s="251"/>
      <c r="AG22" s="251"/>
      <c r="AH22" s="251"/>
      <c r="AI22" s="251"/>
      <c r="AJ22" s="251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55" t="str">
        <f t="shared" si="0"/>
        <v>Нет п/оц.</v>
      </c>
      <c r="BN22" s="93" t="e">
        <f t="shared" si="1"/>
        <v>#DIV/0!</v>
      </c>
      <c r="BO22" s="100" t="e">
        <f t="shared" si="2"/>
        <v>#DIV/0!</v>
      </c>
      <c r="BP22" s="169"/>
      <c r="BQ22" s="169"/>
      <c r="BR22" s="169"/>
      <c r="BS22" s="100"/>
      <c r="BT22" s="100"/>
      <c r="BU22" s="100" t="str">
        <f t="shared" si="3"/>
        <v>Нет п/оц.</v>
      </c>
      <c r="BV22" s="373">
        <f t="shared" si="4"/>
        <v>0</v>
      </c>
      <c r="BW22" s="373">
        <f t="shared" si="5"/>
        <v>1</v>
      </c>
      <c r="BX22" s="373">
        <f t="shared" si="6"/>
        <v>0</v>
      </c>
      <c r="BY22" s="373">
        <f t="shared" si="7"/>
        <v>1</v>
      </c>
      <c r="BZ22" s="93">
        <f t="shared" si="8"/>
        <v>0</v>
      </c>
      <c r="CB22" s="341">
        <f t="shared" si="9"/>
        <v>0</v>
      </c>
      <c r="CC22" s="341">
        <f t="shared" si="10"/>
        <v>20</v>
      </c>
      <c r="CD22" s="341">
        <f t="shared" si="11"/>
        <v>0</v>
      </c>
      <c r="CE22" s="341">
        <f t="shared" si="12"/>
        <v>0</v>
      </c>
      <c r="CF22" s="341">
        <f t="shared" si="13"/>
        <v>0</v>
      </c>
      <c r="CG22" s="24"/>
      <c r="CH22" s="24">
        <f t="shared" si="14"/>
        <v>0</v>
      </c>
      <c r="CI22" s="24">
        <f t="shared" si="16"/>
        <v>1</v>
      </c>
      <c r="CJ22" s="24">
        <f t="shared" si="17"/>
        <v>0</v>
      </c>
    </row>
    <row r="23" spans="1:88" x14ac:dyDescent="0.2">
      <c r="D23" s="1"/>
      <c r="J23" s="5"/>
      <c r="K23" s="5"/>
      <c r="BN23" s="5"/>
      <c r="BO23" s="5"/>
      <c r="BP23" s="5"/>
      <c r="BQ23" s="5"/>
      <c r="BR23" s="5"/>
      <c r="BS23" s="5"/>
      <c r="BT23" s="5"/>
      <c r="BU23" s="5"/>
    </row>
    <row r="24" spans="1:88" ht="18.95" customHeight="1" x14ac:dyDescent="0.3">
      <c r="A24" s="35" t="s">
        <v>18</v>
      </c>
      <c r="B24" s="36"/>
      <c r="C24" s="36"/>
      <c r="D24" s="36"/>
      <c r="E24" s="36"/>
      <c r="F24" s="36"/>
      <c r="G24" s="36"/>
      <c r="H24" s="36"/>
      <c r="I24" s="36"/>
      <c r="J24" s="37"/>
      <c r="K24" s="313"/>
      <c r="L24" s="37"/>
      <c r="M24" s="37"/>
      <c r="N24" s="37"/>
      <c r="O24" s="37"/>
      <c r="P24" s="317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9"/>
      <c r="AS24" s="379"/>
      <c r="AT24" s="379"/>
      <c r="AU24" s="379"/>
      <c r="AV24" s="379"/>
      <c r="AW24" s="379"/>
      <c r="AX24" s="379"/>
      <c r="AY24" s="379"/>
      <c r="AZ24" s="379"/>
      <c r="BA24" s="379"/>
      <c r="BB24" s="388"/>
      <c r="BC24" s="379"/>
      <c r="BD24" s="379"/>
      <c r="BE24" s="379"/>
      <c r="BF24" s="379"/>
      <c r="BG24" s="37"/>
      <c r="BH24" s="249"/>
      <c r="BI24" s="249"/>
      <c r="BJ24" s="249"/>
      <c r="BK24" s="37"/>
      <c r="BL24" s="37"/>
      <c r="BM24" s="37"/>
      <c r="BN24" s="37"/>
      <c r="BO24" s="37"/>
      <c r="BP24" s="37" t="s">
        <v>19</v>
      </c>
      <c r="BQ24" s="37"/>
      <c r="BR24" s="37"/>
      <c r="BS24" s="379"/>
      <c r="BT24" s="379"/>
      <c r="BU24" s="38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8" s="5" customFormat="1" ht="18.95" customHeight="1" x14ac:dyDescent="0.3">
      <c r="A25" s="39"/>
      <c r="B25" s="40"/>
      <c r="C25" s="40"/>
      <c r="D25" s="40"/>
      <c r="E25" s="40"/>
      <c r="F25" s="40"/>
      <c r="G25" s="40"/>
      <c r="H25" s="40"/>
      <c r="I25" s="40"/>
      <c r="J25" s="41"/>
      <c r="K25" s="312"/>
      <c r="L25" s="41"/>
      <c r="M25" s="41"/>
      <c r="N25" s="41"/>
      <c r="O25" s="41"/>
      <c r="P25" s="316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377"/>
      <c r="AS25" s="377"/>
      <c r="AT25" s="377"/>
      <c r="AU25" s="377"/>
      <c r="AV25" s="377"/>
      <c r="AW25" s="377"/>
      <c r="AX25" s="377"/>
      <c r="AY25" s="377"/>
      <c r="AZ25" s="377"/>
      <c r="BA25" s="377"/>
      <c r="BB25" s="387"/>
      <c r="BC25" s="377"/>
      <c r="BD25" s="377"/>
      <c r="BE25" s="377"/>
      <c r="BF25" s="377"/>
      <c r="BG25" s="41"/>
      <c r="BH25" s="248"/>
      <c r="BI25" s="248"/>
      <c r="BJ25" s="248"/>
      <c r="BK25" s="41"/>
      <c r="BL25" s="41"/>
      <c r="BM25" s="41"/>
      <c r="BN25" s="41"/>
      <c r="BO25" s="41"/>
      <c r="BP25" s="41" t="s">
        <v>20</v>
      </c>
      <c r="BQ25" s="41"/>
      <c r="BR25" s="41"/>
      <c r="BS25" s="377"/>
      <c r="BT25" s="377"/>
      <c r="BU25" s="42"/>
    </row>
    <row r="26" spans="1:88" s="5" customFormat="1" ht="12.75" customHeight="1" x14ac:dyDescent="0.2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88" ht="12.75" customHeight="1" x14ac:dyDescent="0.2"/>
    <row r="28" spans="1:88" ht="12.75" customHeight="1" x14ac:dyDescent="0.2"/>
    <row r="29" spans="1:88" s="5" customFormat="1" ht="12.75" customHeight="1" x14ac:dyDescent="0.2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88" s="5" customFormat="1" ht="12.75" customHeight="1" x14ac:dyDescent="0.2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</row>
    <row r="31" spans="1:88" ht="12.75" customHeight="1" x14ac:dyDescent="0.2"/>
    <row r="32" spans="1:88" ht="12.75" customHeight="1" x14ac:dyDescent="0.2"/>
    <row r="33" spans="65:65" ht="12.75" customHeight="1" x14ac:dyDescent="0.2"/>
    <row r="34" spans="65:65" ht="12.75" customHeight="1" x14ac:dyDescent="0.2">
      <c r="BM34" s="63"/>
    </row>
    <row r="35" spans="65:65" ht="15.75" x14ac:dyDescent="0.25">
      <c r="BM35" s="24"/>
    </row>
    <row r="36" spans="65:65" ht="12.75" customHeight="1" x14ac:dyDescent="0.2"/>
    <row r="37" spans="65:65" ht="12.75" customHeight="1" x14ac:dyDescent="0.2"/>
  </sheetData>
  <autoFilter ref="B8:BZ22">
    <sortState ref="B9:BW41">
      <sortCondition ref="D9:D45"/>
      <sortCondition ref="B9:B45"/>
    </sortState>
  </autoFilter>
  <mergeCells count="16">
    <mergeCell ref="BM6:BR6"/>
    <mergeCell ref="A4:D4"/>
    <mergeCell ref="AE2:AJ2"/>
    <mergeCell ref="X1:AJ1"/>
    <mergeCell ref="BM1:BU4"/>
    <mergeCell ref="AZ1:BL1"/>
    <mergeCell ref="BV1:BZ4"/>
    <mergeCell ref="E2:O2"/>
    <mergeCell ref="X2:AD2"/>
    <mergeCell ref="E1:W1"/>
    <mergeCell ref="AK2:AQ2"/>
    <mergeCell ref="BG2:BL2"/>
    <mergeCell ref="AK1:AY1"/>
    <mergeCell ref="P2:W2"/>
    <mergeCell ref="AR2:AY2"/>
    <mergeCell ref="AZ2:BF2"/>
  </mergeCells>
  <phoneticPr fontId="43" type="noConversion"/>
  <conditionalFormatting sqref="E1 E2:P3">
    <cfRule type="cellIs" dxfId="31" priority="187" stopIfTrue="1" operator="equal">
      <formula>"н/з"</formula>
    </cfRule>
  </conditionalFormatting>
  <conditionalFormatting sqref="L24:P25 AD24:BO25">
    <cfRule type="cellIs" dxfId="30" priority="183" stopIfTrue="1" operator="equal">
      <formula>"н/з"</formula>
    </cfRule>
  </conditionalFormatting>
  <conditionalFormatting sqref="A24:K25 Q24:AC25">
    <cfRule type="cellIs" dxfId="29" priority="184" stopIfTrue="1" operator="between">
      <formula>1</formula>
      <formula>3</formula>
    </cfRule>
    <cfRule type="cellIs" dxfId="28" priority="185" stopIfTrue="1" operator="between">
      <formula>10</formula>
      <formula>12</formula>
    </cfRule>
    <cfRule type="cellIs" dxfId="27" priority="186" stopIfTrue="1" operator="between">
      <formula>7</formula>
      <formula>9</formula>
    </cfRule>
  </conditionalFormatting>
  <conditionalFormatting sqref="C5:D6 D8 C8:C22">
    <cfRule type="cellIs" dxfId="26" priority="191" stopIfTrue="1" operator="equal">
      <formula>"К"</formula>
    </cfRule>
  </conditionalFormatting>
  <conditionalFormatting sqref="F9:O22 AR9:BF9 AK10:BF22 P10:AE22 P9:AD9">
    <cfRule type="cellIs" dxfId="25" priority="56" stopIfTrue="1" operator="equal">
      <formula>0</formula>
    </cfRule>
    <cfRule type="cellIs" dxfId="24" priority="57" stopIfTrue="1" operator="between">
      <formula>1</formula>
      <formula>59</formula>
    </cfRule>
  </conditionalFormatting>
  <conditionalFormatting sqref="BP24:BP25">
    <cfRule type="cellIs" dxfId="23" priority="25" stopIfTrue="1" operator="equal">
      <formula>"н/з"</formula>
    </cfRule>
  </conditionalFormatting>
  <conditionalFormatting sqref="BQ24:BT25">
    <cfRule type="cellIs" dxfId="22" priority="24" stopIfTrue="1" operator="equal">
      <formula>"н/з"</formula>
    </cfRule>
  </conditionalFormatting>
  <conditionalFormatting sqref="AG10:AJ10 AF11:AJ22">
    <cfRule type="cellIs" dxfId="21" priority="22" stopIfTrue="1" operator="between">
      <formula>1</formula>
      <formula>59</formula>
    </cfRule>
    <cfRule type="cellIs" dxfId="20" priority="23" stopIfTrue="1" operator="equal">
      <formula>0</formula>
    </cfRule>
  </conditionalFormatting>
  <conditionalFormatting sqref="AF10">
    <cfRule type="cellIs" dxfId="19" priority="20" stopIfTrue="1" operator="between">
      <formula>1</formula>
      <formula>59</formula>
    </cfRule>
    <cfRule type="cellIs" dxfId="18" priority="21" stopIfTrue="1" operator="equal">
      <formula>0</formula>
    </cfRule>
  </conditionalFormatting>
  <conditionalFormatting sqref="BZ9:BZ22">
    <cfRule type="cellIs" dxfId="17" priority="19" operator="greaterThan">
      <formula>75</formula>
    </cfRule>
  </conditionalFormatting>
  <conditionalFormatting sqref="AE9">
    <cfRule type="cellIs" dxfId="16" priority="9" stopIfTrue="1" operator="equal">
      <formula>0</formula>
    </cfRule>
    <cfRule type="cellIs" dxfId="15" priority="10" stopIfTrue="1" operator="between">
      <formula>1</formula>
      <formula>59</formula>
    </cfRule>
  </conditionalFormatting>
  <conditionalFormatting sqref="AF9:AJ9">
    <cfRule type="cellIs" dxfId="14" priority="7" stopIfTrue="1" operator="between">
      <formula>1</formula>
      <formula>59</formula>
    </cfRule>
    <cfRule type="cellIs" dxfId="13" priority="8" stopIfTrue="1" operator="equal">
      <formula>0</formula>
    </cfRule>
  </conditionalFormatting>
  <conditionalFormatting sqref="AK9:AQ9">
    <cfRule type="cellIs" dxfId="12" priority="3" stopIfTrue="1" operator="equal">
      <formula>0</formula>
    </cfRule>
    <cfRule type="cellIs" dxfId="11" priority="4" stopIfTrue="1" operator="between">
      <formula>1</formula>
      <formula>59</formula>
    </cfRule>
  </conditionalFormatting>
  <conditionalFormatting sqref="AK9:AQ9">
    <cfRule type="cellIs" dxfId="10" priority="5" stopIfTrue="1" operator="between">
      <formula>1</formula>
      <formula>59</formula>
    </cfRule>
    <cfRule type="cellIs" dxfId="9" priority="6" stopIfTrue="1" operator="equal">
      <formula>0</formula>
    </cfRule>
  </conditionalFormatting>
  <conditionalFormatting sqref="BG9:BL22">
    <cfRule type="cellIs" dxfId="8" priority="1" stopIfTrue="1" operator="equal">
      <formula>0</formula>
    </cfRule>
    <cfRule type="cellIs" dxfId="7" priority="2" stopIfTrue="1" operator="between">
      <formula>1</formula>
      <formula>59</formula>
    </cfRule>
  </conditionalFormatting>
  <dataValidations disablePrompts="1" count="1">
    <dataValidation allowBlank="1" showErrorMessage="1" errorTitle="ВНИМАНИЕ" error="Или &quot;К&quot; или смерть !!!" sqref="C8">
      <formula1>0</formula1>
      <formula2>0</formula2>
    </dataValidation>
  </dataValidations>
  <pageMargins left="1.1812499999999999" right="0.39374999999999999" top="0.39374999999999999" bottom="0.39374999999999999" header="0.51180555555555551" footer="0.51180555555555551"/>
  <pageSetup paperSize="9" scale="56" firstPageNumber="0" orientation="landscape" horizontalDpi="300" verticalDpi="300" r:id="rId1"/>
  <headerFooter alignWithMargins="0"/>
  <colBreaks count="1" manualBreakCount="1">
    <brk id="8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кибернетика</vt:lpstr>
      <vt:lpstr>КН</vt:lpstr>
      <vt:lpstr>статистика</vt:lpstr>
      <vt:lpstr>КН (техникум)121</vt:lpstr>
      <vt:lpstr>КН (техникум) (122)</vt:lpstr>
      <vt:lpstr>125</vt:lpstr>
      <vt:lpstr>126</vt:lpstr>
      <vt:lpstr>126 (Лион)</vt:lpstr>
      <vt:lpstr>ВПС</vt:lpstr>
      <vt:lpstr>6.051501(техникум)</vt:lpstr>
      <vt:lpstr>'6.051501(техникум)'!Excel_BuiltIn__FilterDatabase_6</vt:lpstr>
      <vt:lpstr>'КН (техникум) (122)'!Excel_BuiltIn__FilterDatabase_6</vt:lpstr>
      <vt:lpstr>'КН (техникум)121'!Excel_BuiltIn__FilterDatabase_6</vt:lpstr>
      <vt:lpstr>'6.051501(техникум)'!Excel_BuiltIn__FilterDatabase_6_1</vt:lpstr>
      <vt:lpstr>'КН (техникум) (122)'!Excel_BuiltIn__FilterDatabase_6_1</vt:lpstr>
      <vt:lpstr>'КН (техникум)121'!Excel_BuiltIn__FilterDatabase_6_1</vt:lpstr>
      <vt:lpstr>'6.051501(техникум)'!Область_печати</vt:lpstr>
      <vt:lpstr>'КН (техникум) (122)'!Область_печати</vt:lpstr>
      <vt:lpstr>'КН (техникум)121'!Область_печати</vt:lpstr>
      <vt:lpstr>статистика!Область_печати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Rus_ik</cp:lastModifiedBy>
  <cp:lastPrinted>2015-03-04T08:26:10Z</cp:lastPrinted>
  <dcterms:created xsi:type="dcterms:W3CDTF">2014-07-10T17:10:28Z</dcterms:created>
  <dcterms:modified xsi:type="dcterms:W3CDTF">2022-04-09T19:05:46Z</dcterms:modified>
</cp:coreProperties>
</file>